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\\Rmp.loc\occitanie\DIRMER\04-DA2-PL21-ECONOMIE BLEUE\01-ADEL\11-DOSSIERS TECHNIQUES\PECHE AQUA\05 FEAMPA\6 E-SYNERGIE\1 DOSSIER-TYPE FEAMPA\1 DS\DS M7 biodiv\"/>
    </mc:Choice>
  </mc:AlternateContent>
  <xr:revisionPtr revIDLastSave="0" documentId="13_ncr:1_{6390CBF5-072D-40FD-8933-47168190F63A}" xr6:coauthVersionLast="47" xr6:coauthVersionMax="47" xr10:uidLastSave="{00000000-0000-0000-0000-000000000000}"/>
  <workbookProtection workbookAlgorithmName="SHA-512" workbookHashValue="oZEImWgSzvT+zwhqsO4NSsugBJxWRXERtWaW2augPdD6BzFMcJiNEGbIHRzEHZ2yov8BVt4XTCrtlephyGKkkA==" workbookSaltValue="rY+IPNsrDWOYVPTHaNXjlQ==" workbookSpinCount="100000" lockStructure="1"/>
  <bookViews>
    <workbookView xWindow="-25320" yWindow="1695" windowWidth="25440" windowHeight="15390" tabRatio="884" firstSheet="1" activeTab="1" xr2:uid="{F065FECE-5752-4E32-BA3F-3A614424D2B1}"/>
  </bookViews>
  <sheets>
    <sheet name="listes" sheetId="18" state="hidden" r:id="rId1"/>
    <sheet name="Mode d'emploi" sheetId="19" r:id="rId2"/>
    <sheet name="1-Infos demandeur" sheetId="8" r:id="rId3"/>
    <sheet name="2-Groupe" sheetId="25" r:id="rId4"/>
    <sheet name="3-Partenaires" sheetId="17" r:id="rId5"/>
    <sheet name="4-Dépenses présentées" sheetId="24" r:id="rId6"/>
    <sheet name="5-Devis comparatifs" sheetId="14" r:id="rId7"/>
    <sheet name="6-Emprunts" sheetId="23" r:id="rId8"/>
    <sheet name="7-Critères de sélection" sheetId="13" r:id="rId9"/>
    <sheet name="8-Plan d'entreprise" sheetId="22" r:id="rId10"/>
  </sheets>
  <externalReferences>
    <externalReference r:id="rId11"/>
  </externalReferences>
  <definedNames>
    <definedName name="annéeN">'[1]Infos demandeur'!$D$5</definedName>
    <definedName name="N">#REF!</definedName>
    <definedName name="Nmoins1">'1-Infos demandeur'!$D$5</definedName>
    <definedName name="Nmoins2">'1-Infos demandeur'!$C$5</definedName>
    <definedName name="Nmoins3">'1-Infos demandeur'!$B$5</definedName>
    <definedName name="Nplus1">#REF!</definedName>
    <definedName name="Nplus2">#REF!</definedName>
    <definedName name="Nplus3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4" i="24" l="1"/>
  <c r="G75" i="24"/>
  <c r="G76" i="24"/>
  <c r="G77" i="24"/>
  <c r="G78" i="24"/>
  <c r="G79" i="24"/>
  <c r="G80" i="24"/>
  <c r="G81" i="24"/>
  <c r="G82" i="24"/>
  <c r="G73" i="24"/>
  <c r="G83" i="24" s="1"/>
  <c r="G59" i="24"/>
  <c r="G60" i="24"/>
  <c r="G61" i="24"/>
  <c r="G62" i="24"/>
  <c r="G63" i="24"/>
  <c r="G64" i="24"/>
  <c r="G65" i="24"/>
  <c r="G66" i="24"/>
  <c r="G67" i="24"/>
  <c r="G58" i="24"/>
  <c r="G34" i="24"/>
  <c r="G35" i="24"/>
  <c r="G36" i="24"/>
  <c r="G37" i="24"/>
  <c r="G38" i="24"/>
  <c r="G39" i="24"/>
  <c r="G40" i="24"/>
  <c r="G41" i="24"/>
  <c r="G42" i="24"/>
  <c r="G43" i="24"/>
  <c r="G44" i="24"/>
  <c r="G45" i="24"/>
  <c r="G46" i="24"/>
  <c r="G47" i="24"/>
  <c r="G48" i="24"/>
  <c r="G49" i="24"/>
  <c r="G50" i="24"/>
  <c r="G51" i="24"/>
  <c r="G52" i="24"/>
  <c r="G33" i="24"/>
  <c r="G53" i="24" s="1"/>
  <c r="I11" i="24" l="1"/>
  <c r="I12" i="24"/>
  <c r="I13" i="24"/>
  <c r="I14" i="24"/>
  <c r="I15" i="24"/>
  <c r="I16" i="24"/>
  <c r="I17" i="24"/>
  <c r="I18" i="24"/>
  <c r="I19" i="24"/>
  <c r="I20" i="24"/>
  <c r="I21" i="24"/>
  <c r="I22" i="24"/>
  <c r="I23" i="24"/>
  <c r="I24" i="24"/>
  <c r="I25" i="24"/>
  <c r="I26" i="24"/>
  <c r="I27" i="24"/>
  <c r="D72" i="22"/>
  <c r="C72" i="22"/>
  <c r="B72" i="22"/>
  <c r="D25" i="22"/>
  <c r="C25" i="22"/>
  <c r="B25" i="22"/>
  <c r="B17" i="22"/>
  <c r="J8" i="24"/>
  <c r="I8" i="24" s="1"/>
  <c r="B7" i="17"/>
  <c r="B1" i="17"/>
  <c r="K17" i="24"/>
  <c r="K18" i="24"/>
  <c r="K19" i="24"/>
  <c r="K20" i="24"/>
  <c r="K21" i="24"/>
  <c r="K22" i="24"/>
  <c r="K23" i="24"/>
  <c r="K24" i="24"/>
  <c r="K25" i="24"/>
  <c r="K26" i="24"/>
  <c r="K27" i="24"/>
  <c r="G9" i="17" l="1"/>
  <c r="G8" i="17"/>
  <c r="G10" i="17"/>
  <c r="G11" i="17"/>
  <c r="G12" i="17"/>
  <c r="G13" i="17"/>
  <c r="G14" i="17"/>
  <c r="G15" i="17"/>
  <c r="G16" i="17"/>
  <c r="B10" i="14"/>
  <c r="B11" i="14"/>
  <c r="B12" i="14"/>
  <c r="B13" i="14"/>
  <c r="B14" i="14"/>
  <c r="B15" i="14"/>
  <c r="B16" i="14"/>
  <c r="B17" i="14"/>
  <c r="B18" i="14"/>
  <c r="B19" i="14"/>
  <c r="B20" i="14"/>
  <c r="B21" i="14"/>
  <c r="B22" i="14"/>
  <c r="B23" i="14"/>
  <c r="B24" i="14"/>
  <c r="B25" i="14"/>
  <c r="B7" i="14"/>
  <c r="B8" i="14"/>
  <c r="B9" i="14"/>
  <c r="B6" i="14"/>
  <c r="F15" i="14"/>
  <c r="F16" i="14"/>
  <c r="F17" i="14"/>
  <c r="F18" i="14"/>
  <c r="F19" i="14"/>
  <c r="F20" i="14"/>
  <c r="F21" i="14"/>
  <c r="F22" i="14"/>
  <c r="F23" i="14"/>
  <c r="F24" i="14"/>
  <c r="F25" i="14"/>
  <c r="G7" i="17" l="1"/>
  <c r="K12" i="24"/>
  <c r="F10" i="14" s="1"/>
  <c r="F6" i="14"/>
  <c r="K13" i="24"/>
  <c r="F11" i="14" s="1"/>
  <c r="K15" i="24"/>
  <c r="F13" i="14" s="1"/>
  <c r="K16" i="24"/>
  <c r="F14" i="14" s="1"/>
  <c r="J10" i="24"/>
  <c r="I10" i="24" s="1"/>
  <c r="K11" i="24"/>
  <c r="F9" i="14" s="1"/>
  <c r="J9" i="24"/>
  <c r="K14" i="24"/>
  <c r="F12" i="14" s="1"/>
  <c r="A1" i="22"/>
  <c r="I9" i="24" l="1"/>
  <c r="F7" i="14" s="1"/>
  <c r="F8" i="14"/>
  <c r="A73" i="24"/>
  <c r="A58" i="24"/>
  <c r="A76" i="24"/>
  <c r="N76" i="24" s="1"/>
  <c r="A74" i="24"/>
  <c r="A75" i="24"/>
  <c r="A77" i="24"/>
  <c r="A78" i="24"/>
  <c r="A79" i="24"/>
  <c r="A80" i="24"/>
  <c r="A81" i="24"/>
  <c r="S81" i="24" s="1"/>
  <c r="A82" i="24"/>
  <c r="T82" i="24" s="1"/>
  <c r="L74" i="24" l="1"/>
  <c r="I28" i="24"/>
  <c r="O77" i="24"/>
  <c r="Q79" i="24"/>
  <c r="R80" i="24"/>
  <c r="M75" i="24"/>
  <c r="P78" i="24"/>
  <c r="A60" i="24"/>
  <c r="B2" i="13"/>
  <c r="B1" i="13"/>
  <c r="C2" i="24"/>
  <c r="C1" i="24"/>
  <c r="A67" i="24"/>
  <c r="A66" i="24"/>
  <c r="A65" i="24"/>
  <c r="A64" i="24"/>
  <c r="A63" i="24"/>
  <c r="A62" i="24"/>
  <c r="A61" i="24"/>
  <c r="A59" i="24"/>
  <c r="K58" i="24" l="1"/>
  <c r="K73" i="24"/>
  <c r="P63" i="24"/>
  <c r="Q64" i="24"/>
  <c r="O62" i="24"/>
  <c r="S66" i="24"/>
  <c r="M60" i="24"/>
  <c r="R65" i="24"/>
  <c r="T67" i="24"/>
  <c r="L59" i="24"/>
  <c r="N61" i="24"/>
  <c r="E6" i="14"/>
  <c r="E22" i="25" l="1"/>
  <c r="E21" i="25"/>
  <c r="E20" i="25"/>
  <c r="B2" i="25"/>
  <c r="B1" i="25"/>
  <c r="E7" i="14" l="1"/>
  <c r="E8" i="14"/>
  <c r="E9" i="14"/>
  <c r="E10" i="14"/>
  <c r="E11" i="14"/>
  <c r="E12" i="14"/>
  <c r="E13" i="14"/>
  <c r="E14" i="14"/>
  <c r="E15" i="14"/>
  <c r="E16" i="14"/>
  <c r="E17" i="14"/>
  <c r="E18" i="14"/>
  <c r="E19" i="14"/>
  <c r="E20" i="14"/>
  <c r="E21" i="14"/>
  <c r="E22" i="14"/>
  <c r="E23" i="14"/>
  <c r="E24" i="14"/>
  <c r="E25" i="14"/>
  <c r="C7" i="14"/>
  <c r="C8" i="14"/>
  <c r="C9" i="14"/>
  <c r="C10" i="14"/>
  <c r="C11" i="14"/>
  <c r="C12" i="14"/>
  <c r="C13" i="14"/>
  <c r="C14" i="14"/>
  <c r="C15" i="14"/>
  <c r="C16" i="14"/>
  <c r="C17" i="14"/>
  <c r="C18" i="14"/>
  <c r="C19" i="14"/>
  <c r="C20" i="14"/>
  <c r="C21" i="14"/>
  <c r="C22" i="14"/>
  <c r="C23" i="14"/>
  <c r="C24" i="14"/>
  <c r="C25" i="14"/>
  <c r="C6" i="14"/>
  <c r="G68" i="24" l="1"/>
  <c r="G87" i="24" s="1"/>
  <c r="C41" i="22"/>
  <c r="D41" i="22"/>
  <c r="B41" i="22"/>
  <c r="D15" i="22"/>
  <c r="C15" i="22"/>
  <c r="B15" i="22"/>
  <c r="E9" i="8" l="1"/>
  <c r="E11" i="8"/>
  <c r="E6" i="8"/>
  <c r="B16" i="8" l="1"/>
  <c r="B34" i="22" l="1"/>
  <c r="D81" i="22" l="1"/>
  <c r="C81" i="22"/>
  <c r="B81" i="22"/>
  <c r="D64" i="22"/>
  <c r="C64" i="22"/>
  <c r="B64" i="22"/>
  <c r="D14" i="22"/>
  <c r="C14" i="22"/>
  <c r="B14" i="22"/>
  <c r="D79" i="22" l="1"/>
  <c r="B79" i="22"/>
  <c r="B86" i="22" s="1"/>
  <c r="B89" i="22" s="1"/>
  <c r="B92" i="22" s="1"/>
  <c r="B93" i="22" s="1"/>
  <c r="B95" i="22" s="1"/>
  <c r="B96" i="22" s="1"/>
  <c r="C79" i="22"/>
  <c r="C86" i="22" s="1"/>
  <c r="C89" i="22" s="1"/>
  <c r="C92" i="22" s="1"/>
  <c r="C93" i="22" s="1"/>
  <c r="C95" i="22" s="1"/>
  <c r="D86" i="22" l="1"/>
  <c r="D89" i="22" s="1"/>
  <c r="D92" i="22" s="1"/>
  <c r="D93" i="22" s="1"/>
  <c r="D95" i="22" s="1"/>
  <c r="C96" i="22"/>
  <c r="D96" i="22" l="1"/>
  <c r="D16" i="8"/>
  <c r="D34" i="22"/>
  <c r="C34" i="22"/>
  <c r="D17" i="22"/>
  <c r="C17" i="22"/>
  <c r="C32" i="22" l="1"/>
  <c r="C39" i="22" s="1"/>
  <c r="C42" i="22" s="1"/>
  <c r="C45" i="22" s="1"/>
  <c r="C46" i="22" s="1"/>
  <c r="D32" i="22"/>
  <c r="D39" i="22" s="1"/>
  <c r="D42" i="22" s="1"/>
  <c r="D45" i="22" s="1"/>
  <c r="D46" i="22" s="1"/>
  <c r="B32" i="22"/>
  <c r="B39" i="22" l="1"/>
  <c r="B42" i="22" s="1"/>
  <c r="B45" i="22" s="1"/>
  <c r="B46" i="22" s="1"/>
  <c r="B48" i="22" s="1"/>
  <c r="B49" i="22" s="1"/>
  <c r="C48" i="22"/>
  <c r="D48" i="22"/>
  <c r="C49" i="22" l="1"/>
  <c r="D49" i="22" s="1"/>
  <c r="B2" i="17" l="1"/>
  <c r="D2" i="14" l="1"/>
  <c r="D1" i="14" l="1"/>
  <c r="C16" i="8" l="1"/>
</calcChain>
</file>

<file path=xl/sharedStrings.xml><?xml version="1.0" encoding="utf-8"?>
<sst xmlns="http://schemas.openxmlformats.org/spreadsheetml/2006/main" count="374" uniqueCount="270">
  <si>
    <t>Impots (€)</t>
  </si>
  <si>
    <t>Total Bilan (€)</t>
  </si>
  <si>
    <t>Chiffre d'Affaires (€)</t>
  </si>
  <si>
    <t>Valeur ajoutée (€)</t>
  </si>
  <si>
    <t>Dotations aux amortissements (€)</t>
  </si>
  <si>
    <t>Résultat Net (€)</t>
  </si>
  <si>
    <t>Nombre d'emplois salariés (ETP)</t>
  </si>
  <si>
    <t>Nombre d'emplois non salariés (ETP)</t>
  </si>
  <si>
    <t xml:space="preserve">N° </t>
  </si>
  <si>
    <t>INTITULE/DESCRIPTIF DE LA DEPENSE PREVISIONNELLE</t>
  </si>
  <si>
    <t>FOURNISSEUR</t>
  </si>
  <si>
    <t>Critères de sélection</t>
  </si>
  <si>
    <t>Demandeur</t>
  </si>
  <si>
    <t>Projet (rappeler l'intitulé saisi dans SYNERGIE)</t>
  </si>
  <si>
    <t>Projet</t>
  </si>
  <si>
    <t>DONNEES FINANCIERES</t>
  </si>
  <si>
    <t xml:space="preserve">Chiffre d'affaires (en €) </t>
  </si>
  <si>
    <t>Excédent brut d'exploitation (en €)</t>
  </si>
  <si>
    <t>Résultat d'exploitation (en €)</t>
  </si>
  <si>
    <t xml:space="preserve">Résultat net (en €) </t>
  </si>
  <si>
    <t xml:space="preserve">Capitaux propres (en €) </t>
  </si>
  <si>
    <t xml:space="preserve">Dettes financières (en €) </t>
  </si>
  <si>
    <t xml:space="preserve">Trésorerie (en €) </t>
  </si>
  <si>
    <t xml:space="preserve">Total du bilan (en €) </t>
  </si>
  <si>
    <t>Le demandeur appartient-il à un groupe ?</t>
  </si>
  <si>
    <t>Justification</t>
  </si>
  <si>
    <t>Exercice N-3</t>
  </si>
  <si>
    <t>Exercice N-2</t>
  </si>
  <si>
    <t>Exercice N-1</t>
  </si>
  <si>
    <t>Effectif du groupe (nombre d'ETP)</t>
  </si>
  <si>
    <t>Nom du groupe</t>
  </si>
  <si>
    <t>Nom</t>
  </si>
  <si>
    <t>N° Siren</t>
  </si>
  <si>
    <t>Entreprise 1</t>
  </si>
  <si>
    <t>Entreprise 2</t>
  </si>
  <si>
    <t>Entreprise 3</t>
  </si>
  <si>
    <t>Entreprise 4</t>
  </si>
  <si>
    <t>Entreprise 5</t>
  </si>
  <si>
    <t>Entreprise 6</t>
  </si>
  <si>
    <t>Entreprise 7</t>
  </si>
  <si>
    <t>Liste des entreprises du groupe</t>
  </si>
  <si>
    <t>Entreprise 8</t>
  </si>
  <si>
    <t>Entreprise 9</t>
  </si>
  <si>
    <t>Entreprise 10</t>
  </si>
  <si>
    <t>Données consolidées du groupe</t>
  </si>
  <si>
    <t>Annexes Techniques à la demande d'aide au titre du Fonds Européen pour les Affaires Maritimes, la Pêche et l'Aquaculture (FEAMPA)</t>
  </si>
  <si>
    <t>Mesure régionale :</t>
  </si>
  <si>
    <t xml:space="preserve">Mode d'emploi : dans chacune des feuilles du classeur, compléter de manière exhaustive uniquement les cellules surlignées en </t>
  </si>
  <si>
    <t>Montant emprunté</t>
  </si>
  <si>
    <t>Durée du crédit (mois)</t>
  </si>
  <si>
    <t>Taux du crédit</t>
  </si>
  <si>
    <t>Date prévisionnelle déblocage</t>
  </si>
  <si>
    <t xml:space="preserve">Fournisseur </t>
  </si>
  <si>
    <t>Type de poste de dépense</t>
  </si>
  <si>
    <t>Liste du matériel / moyens de production</t>
  </si>
  <si>
    <t>Marque propre ?</t>
  </si>
  <si>
    <t>Produits sous labels de qualité ?</t>
  </si>
  <si>
    <t>Chiffre d'affaires</t>
  </si>
  <si>
    <t>Variation de stock</t>
  </si>
  <si>
    <t>Achats de consommables</t>
  </si>
  <si>
    <t>marchandises</t>
  </si>
  <si>
    <t>emballage</t>
  </si>
  <si>
    <t>carburant et lubrifiant</t>
  </si>
  <si>
    <t>glace</t>
  </si>
  <si>
    <t>fournitures diverses</t>
  </si>
  <si>
    <t>autres</t>
  </si>
  <si>
    <t>Charges fixes</t>
  </si>
  <si>
    <t>frais de location</t>
  </si>
  <si>
    <t>frais généraux</t>
  </si>
  <si>
    <t>entretien et réparation</t>
  </si>
  <si>
    <t>assurances</t>
  </si>
  <si>
    <t>frais de commercialisation</t>
  </si>
  <si>
    <t>taxes (domaniale, autres)</t>
  </si>
  <si>
    <t>salaires</t>
  </si>
  <si>
    <t>rémunération du patron/des associés</t>
  </si>
  <si>
    <t>charges sociales des salariés</t>
  </si>
  <si>
    <t>cotisations sociales du patron/des associés</t>
  </si>
  <si>
    <t>frais financiers</t>
  </si>
  <si>
    <t>dotation aux amortissements</t>
  </si>
  <si>
    <t>produits/charges exceptionnels et produits financiers</t>
  </si>
  <si>
    <t>Résultat net avant impôts</t>
  </si>
  <si>
    <t xml:space="preserve">Objectifs de développement de l’entreprise </t>
  </si>
  <si>
    <t>Positionnement stratégique de l'entreprise à moyen terme</t>
  </si>
  <si>
    <t>Résultats chiffrés à atteindre d'ici 3 à 5 ans</t>
  </si>
  <si>
    <t>Actions envisagées</t>
  </si>
  <si>
    <t>Investissements prévus</t>
  </si>
  <si>
    <t>Evaluation des risques sur la réalisation du chiffre d'affaires prévisionnel</t>
  </si>
  <si>
    <t>Evaluation des risques de dépassement des charges</t>
  </si>
  <si>
    <t>Exercice N-1 (année de référence)</t>
  </si>
  <si>
    <t>Prêteurs</t>
  </si>
  <si>
    <t>prêt n°</t>
  </si>
  <si>
    <t>Mensualité de remboursement</t>
  </si>
  <si>
    <t>Le projet sera financé par des prêts ? 
(prêt familial, prêt bancaire, prêt d'honneur...)</t>
  </si>
  <si>
    <t>Dépense n°</t>
  </si>
  <si>
    <t>Devis retenu n°</t>
  </si>
  <si>
    <t>Mode d'emploi :</t>
  </si>
  <si>
    <r>
      <t xml:space="preserve">ARGUMENTAIRE DU CHOIX DU DEVIS RETENU :
Si le devis retenu n'est  pas le moins cher des devis présentés : présenter un argumentaire du choix du devis retenu reposant sur des critères </t>
    </r>
    <r>
      <rPr>
        <b/>
        <u/>
        <sz val="12"/>
        <rFont val="Arial"/>
        <family val="2"/>
      </rPr>
      <t>objectifs</t>
    </r>
    <r>
      <rPr>
        <b/>
        <sz val="12"/>
        <rFont val="Arial"/>
        <family val="2"/>
      </rPr>
      <t xml:space="preserve"> (caractéristiques techniques, qualité du Service Après Vente, etc...)</t>
    </r>
  </si>
  <si>
    <t>Année / Exercice fiscal</t>
  </si>
  <si>
    <t>&lt; préciser ici l'année ou les dates de début et fin d'exercice (par exemple : 01/07/2020 au 30/06/2021)</t>
  </si>
  <si>
    <t>Précisez l'année / exercice fiscal</t>
  </si>
  <si>
    <t xml:space="preserve">autres </t>
  </si>
  <si>
    <t>Descriptif</t>
  </si>
  <si>
    <t>Points forts</t>
  </si>
  <si>
    <t>Points faibles</t>
  </si>
  <si>
    <t>subvention d'investissement répartie sur la durée d’amortissement</t>
  </si>
  <si>
    <t>- remboursement de capital emprunté (o)</t>
  </si>
  <si>
    <t>Capacité d'Autofinancement (CAF)</t>
  </si>
  <si>
    <t>Solde de trésorerie</t>
  </si>
  <si>
    <t>Trésorerie cumulée</t>
  </si>
  <si>
    <t>Exercice N+1</t>
  </si>
  <si>
    <t>Exercice N+2</t>
  </si>
  <si>
    <t>Adhésion à la marque régionale Sud de France ?</t>
  </si>
  <si>
    <r>
      <t xml:space="preserve">Descriptif de la dépense
</t>
    </r>
    <r>
      <rPr>
        <b/>
        <sz val="8"/>
        <rFont val="Arial"/>
        <family val="2"/>
      </rPr>
      <t>(Décrivez de manière détaillée la dépense et son lien avec le projet)</t>
    </r>
  </si>
  <si>
    <t>Montant HT 
€</t>
  </si>
  <si>
    <t>Fonds Propres (€)</t>
  </si>
  <si>
    <t>Dettes (€)</t>
  </si>
  <si>
    <t>Investissement</t>
  </si>
  <si>
    <t>Prestation de service</t>
  </si>
  <si>
    <t>Oui</t>
  </si>
  <si>
    <t>Non</t>
  </si>
  <si>
    <t>Oui sur un axe</t>
  </si>
  <si>
    <t>Oui sur plusieurs axes</t>
  </si>
  <si>
    <t>Créations d'emplois (non salariés / salariés)</t>
  </si>
  <si>
    <t>Coût estimatif des investissements</t>
  </si>
  <si>
    <t>Coût estimatif des emplois créés</t>
  </si>
  <si>
    <t>Capacité d'Auto-Financement (€)</t>
  </si>
  <si>
    <t xml:space="preserve">     SITUATION ACTUELLE DE L'ENTREPRISE</t>
  </si>
  <si>
    <t xml:space="preserve">    RESULTATS ECONOMIQUES DES 3 DERNIERS EXERCICES</t>
  </si>
  <si>
    <t xml:space="preserve">    GRANDES LIGNES DU PROJET DE DEVELOPPEMENT DE L'ENTREPRISE</t>
  </si>
  <si>
    <t xml:space="preserve">    PLAN D'ACTIONS A 3 ANS</t>
  </si>
  <si>
    <t xml:space="preserve">    RESULTATS ECONOMIQUES PREVISIONNELS</t>
  </si>
  <si>
    <t xml:space="preserve">    ANALYSE DES RISQUES</t>
  </si>
  <si>
    <t>DEVIS RETENU</t>
  </si>
  <si>
    <t>1.1</t>
  </si>
  <si>
    <t>1.2</t>
  </si>
  <si>
    <t>1.3</t>
  </si>
  <si>
    <t>2.1</t>
  </si>
  <si>
    <t>2.2</t>
  </si>
  <si>
    <t>2.3</t>
  </si>
  <si>
    <t>3.1</t>
  </si>
  <si>
    <t>4.1</t>
  </si>
  <si>
    <t>5.1</t>
  </si>
  <si>
    <t>6.1</t>
  </si>
  <si>
    <t>7.1</t>
  </si>
  <si>
    <t>8.1</t>
  </si>
  <si>
    <t>9.1</t>
  </si>
  <si>
    <t>10.1</t>
  </si>
  <si>
    <t>11.1</t>
  </si>
  <si>
    <t>12.1</t>
  </si>
  <si>
    <t>13.1</t>
  </si>
  <si>
    <t>14.1</t>
  </si>
  <si>
    <t>15.1</t>
  </si>
  <si>
    <t>16.1</t>
  </si>
  <si>
    <t>17.1</t>
  </si>
  <si>
    <t>18.1</t>
  </si>
  <si>
    <t>19.1</t>
  </si>
  <si>
    <t>20.1</t>
  </si>
  <si>
    <t>20.2</t>
  </si>
  <si>
    <t>20.3</t>
  </si>
  <si>
    <t>3.2</t>
  </si>
  <si>
    <t>4.2</t>
  </si>
  <si>
    <t>5.2</t>
  </si>
  <si>
    <t>6.2</t>
  </si>
  <si>
    <t>7.2</t>
  </si>
  <si>
    <t>8.2</t>
  </si>
  <si>
    <t>9.2</t>
  </si>
  <si>
    <t>10.2</t>
  </si>
  <si>
    <t>11.2</t>
  </si>
  <si>
    <t>6.3</t>
  </si>
  <si>
    <t>12.2</t>
  </si>
  <si>
    <t>13.2</t>
  </si>
  <si>
    <t>14.2</t>
  </si>
  <si>
    <t>15.2</t>
  </si>
  <si>
    <t>16.2</t>
  </si>
  <si>
    <t>17.2</t>
  </si>
  <si>
    <t>18.2</t>
  </si>
  <si>
    <t>19.2</t>
  </si>
  <si>
    <t>3.3</t>
  </si>
  <si>
    <t>4.3</t>
  </si>
  <si>
    <t>5.3</t>
  </si>
  <si>
    <t>7.3</t>
  </si>
  <si>
    <t>8.3</t>
  </si>
  <si>
    <t>9.3</t>
  </si>
  <si>
    <t>10.3</t>
  </si>
  <si>
    <t>11.3</t>
  </si>
  <si>
    <t>12.3</t>
  </si>
  <si>
    <t>13.3</t>
  </si>
  <si>
    <t>14.3</t>
  </si>
  <si>
    <t>15.3</t>
  </si>
  <si>
    <t>16.3</t>
  </si>
  <si>
    <t>17.3</t>
  </si>
  <si>
    <t>18.3</t>
  </si>
  <si>
    <t>19.3</t>
  </si>
  <si>
    <r>
      <rPr>
        <b/>
        <sz val="16"/>
        <rFont val="Arial"/>
        <family val="2"/>
      </rPr>
      <t>TABLEAU RECAPITULATIF DES DEVIS RETENUS SUITE A MISE EN CONCURRENCE :</t>
    </r>
    <r>
      <rPr>
        <b/>
        <sz val="12"/>
        <rFont val="Arial"/>
        <family val="2"/>
      </rPr>
      <t xml:space="preserve">
Rappel : pour justifier du caractère raisonnable des coûts, vous devez présenter : </t>
    </r>
    <r>
      <rPr>
        <b/>
        <sz val="12"/>
        <color rgb="FFFF0000"/>
        <rFont val="Arial"/>
        <family val="2"/>
      </rPr>
      <t>1 devis</t>
    </r>
    <r>
      <rPr>
        <b/>
        <sz val="12"/>
        <rFont val="Arial"/>
        <family val="2"/>
      </rPr>
      <t xml:space="preserve"> </t>
    </r>
    <r>
      <rPr>
        <b/>
        <sz val="12"/>
        <color rgb="FFFF0000"/>
        <rFont val="Arial"/>
        <family val="2"/>
      </rPr>
      <t>pour toute dépense inférieure à 3 000 € TTC /  2 devis (le devis retenu + 1 devis comparatif) pour toute dépense comprise entre 3 000 et 10 000 € TTC 
3 devis (le devis retenu + 2 devis comparatifs) pour toute dépense supérieure à 10 000 € TTC.</t>
    </r>
  </si>
  <si>
    <r>
      <t xml:space="preserve">Valeur ajoutée
</t>
    </r>
    <r>
      <rPr>
        <i/>
        <sz val="12"/>
        <rFont val="Arial"/>
        <family val="2"/>
      </rPr>
      <t xml:space="preserve"> (= chiffre d'affaires + variation de stock - achats - charges fixes)</t>
    </r>
  </si>
  <si>
    <r>
      <t>Frais de personnel</t>
    </r>
    <r>
      <rPr>
        <sz val="12"/>
        <rFont val="Arial"/>
        <family val="2"/>
      </rPr>
      <t>, dont:</t>
    </r>
  </si>
  <si>
    <r>
      <t>Excédent brut d'exploitation</t>
    </r>
    <r>
      <rPr>
        <sz val="12"/>
        <rFont val="Arial"/>
        <family val="2"/>
      </rPr>
      <t xml:space="preserve"> 
</t>
    </r>
    <r>
      <rPr>
        <i/>
        <sz val="12"/>
        <rFont val="Arial"/>
        <family val="2"/>
      </rPr>
      <t>(= valeur ajoutée - taxes - frais de personnel)</t>
    </r>
  </si>
  <si>
    <r>
      <t>Résultat brut</t>
    </r>
    <r>
      <rPr>
        <sz val="12"/>
        <rFont val="Arial"/>
        <family val="2"/>
      </rPr>
      <t xml:space="preserve"> </t>
    </r>
    <r>
      <rPr>
        <i/>
        <sz val="12"/>
        <rFont val="Arial"/>
        <family val="2"/>
      </rPr>
      <t>(=excédent brut d'exploitation - frais financiers - dotation aux amortissements)</t>
    </r>
  </si>
  <si>
    <t xml:space="preserve"> &lt; Ces données ont été saisies dans l'onglet 1</t>
  </si>
  <si>
    <t>Année / exercice fiscal</t>
  </si>
  <si>
    <t>matières premières</t>
  </si>
  <si>
    <t>Nombre de personnes travaillant dans l'entreprise</t>
  </si>
  <si>
    <t>Circuits de commercialisation</t>
  </si>
  <si>
    <t>Type d'activité</t>
  </si>
  <si>
    <t>Liste actuelle des produits de l'entreprise</t>
  </si>
  <si>
    <t>Le demandeur se situe dans le champ concurrentiel</t>
  </si>
  <si>
    <t>Le demandeur récupère la TVA</t>
  </si>
  <si>
    <r>
      <t>Dépenses d'investissement et de services</t>
    </r>
    <r>
      <rPr>
        <sz val="14"/>
        <rFont val="Arial"/>
        <family val="2"/>
      </rPr>
      <t xml:space="preserve"> (sur devis) </t>
    </r>
  </si>
  <si>
    <t>Mission de intervenant</t>
  </si>
  <si>
    <t>NOM Prénom 
de l'intervenant</t>
  </si>
  <si>
    <r>
      <t>Frais de Personnel directement liés à l'opération</t>
    </r>
    <r>
      <rPr>
        <sz val="14"/>
        <rFont val="Arial"/>
        <family val="2"/>
      </rPr>
      <t xml:space="preserve"> </t>
    </r>
    <r>
      <rPr>
        <b/>
        <sz val="14"/>
        <rFont val="Arial"/>
        <family val="2"/>
      </rPr>
      <t>(coûts unitaires)</t>
    </r>
  </si>
  <si>
    <t>Sous-total "Dépenses d'investissement et de service"</t>
  </si>
  <si>
    <t>Dépenses indirectes liées à l'opération (base forfaitaire proratisée)</t>
  </si>
  <si>
    <t>L'opération engendre-t-elle des coûts indirects ?</t>
  </si>
  <si>
    <t>Si oui, détaillez la liste de ces coûts indirects :</t>
  </si>
  <si>
    <r>
      <t xml:space="preserve">PLAN D'ENTREPRISE </t>
    </r>
    <r>
      <rPr>
        <b/>
        <sz val="24"/>
        <color rgb="FFFF0000"/>
        <rFont val="Arial"/>
        <family val="2"/>
      </rPr>
      <t>(pour les demandeurs situés dans le champ concurrentiel)</t>
    </r>
  </si>
  <si>
    <t>Sous-total "Frais de Mission"</t>
  </si>
  <si>
    <r>
      <t xml:space="preserve">Coût horaire 
</t>
    </r>
    <r>
      <rPr>
        <b/>
        <sz val="12"/>
        <color rgb="FFFF0000"/>
        <rFont val="Arial"/>
        <family val="2"/>
      </rPr>
      <t>(dernière moyenne annuelle des salaires bruts connue via les bulletins de paie / 1607)</t>
    </r>
  </si>
  <si>
    <t>Sous-total "Frais de Personnel"</t>
  </si>
  <si>
    <t>Sous-total "Dépenses indirectes"</t>
  </si>
  <si>
    <t>TOTAL GENERAL 
(à reporter dans SYNERGIE)</t>
  </si>
  <si>
    <r>
      <t xml:space="preserve">Nombre d'heures consacrées à l'opération </t>
    </r>
    <r>
      <rPr>
        <b/>
        <sz val="12"/>
        <color rgb="FFFF0000"/>
        <rFont val="Arial"/>
        <family val="2"/>
      </rPr>
      <t>(sur la base de 1 607 h/an pour un temps plein)</t>
    </r>
  </si>
  <si>
    <t>Saisir une ligne pour chaque dépense prévisionnelle (une ligne par devis retenu)</t>
  </si>
  <si>
    <t>Réponse</t>
  </si>
  <si>
    <t>Le projet est-il porté en partenariat ?</t>
  </si>
  <si>
    <t>Partenaire 2</t>
  </si>
  <si>
    <t>Partenaire 3</t>
  </si>
  <si>
    <t>Partenaire 4</t>
  </si>
  <si>
    <t>Partenaire 5</t>
  </si>
  <si>
    <t>Partenaire 6</t>
  </si>
  <si>
    <t>Partenaire 7</t>
  </si>
  <si>
    <t>Partenaire 8</t>
  </si>
  <si>
    <t>Partenaire 9</t>
  </si>
  <si>
    <t>Partenaire 10</t>
  </si>
  <si>
    <t>Organisme</t>
  </si>
  <si>
    <t>Rôles dans le projet</t>
  </si>
  <si>
    <t>Partenaires du projet</t>
  </si>
  <si>
    <t>Partenaire 1 (Chef de file)</t>
  </si>
  <si>
    <t>Montant</t>
  </si>
  <si>
    <t>Demandez-vous que vos coûts indirects soient financés à hauteur de 15% des dépenses directes de personnel liées à l'opération ?</t>
  </si>
  <si>
    <t>L'opération engendre-t-elle des frais de mission ?</t>
  </si>
  <si>
    <t>Si oui, détaillez la liste de ces frais de mission prévisionnels :</t>
  </si>
  <si>
    <t>Demandez-vous que ces frais de mission soient financés à hauteur de 6,3% des dépenses directes de personnel liées à l'opération ?</t>
  </si>
  <si>
    <t>Montant "Frais de mission"
€</t>
  </si>
  <si>
    <t>Montant dépenses indirectes
€</t>
  </si>
  <si>
    <t>&lt; préciser ici l'année ou les dates de début et fin d'exercice (par exemple : 01/07/2023 au 30/06/2024)</t>
  </si>
  <si>
    <r>
      <t xml:space="preserve">Montant TVA (€)
</t>
    </r>
    <r>
      <rPr>
        <b/>
        <sz val="8"/>
        <color rgb="FFFF0000"/>
        <rFont val="Arial"/>
        <family val="2"/>
      </rPr>
      <t>(uniquement si la TVA est éligible pour la structure concernée)</t>
    </r>
  </si>
  <si>
    <t>TOTAL</t>
  </si>
  <si>
    <t>MONTANT</t>
  </si>
  <si>
    <t>Organisme qui supportera la dépense</t>
  </si>
  <si>
    <t>Exercice N</t>
  </si>
  <si>
    <t>Indemnité kilométrique</t>
  </si>
  <si>
    <t>Repas</t>
  </si>
  <si>
    <t>Nuitée</t>
  </si>
  <si>
    <t>0 à 10</t>
  </si>
  <si>
    <t>11 à 20</t>
  </si>
  <si>
    <t>plus de 20</t>
  </si>
  <si>
    <t>Le projet vise à renforcer la résilience des filières halieutiques régionales</t>
  </si>
  <si>
    <t>Le projet vise à réduire les charges ou à développer le chiffre d’affaires des entreprises des filières halieutiques régionales</t>
  </si>
  <si>
    <t>Nombre d'entreprises de pêche ou d'aquaculture susceptibles de bénéficier des résultats du projet</t>
  </si>
  <si>
    <t>Le projet comporte une dimension innovante</t>
  </si>
  <si>
    <t>Le projet contribue à créer des emplois durables</t>
  </si>
  <si>
    <t>Le projet contribue à réduire l'impact des activités halieutiques sur l'environnement</t>
  </si>
  <si>
    <t xml:space="preserve">                     AUTRES INFORMATIONS</t>
  </si>
  <si>
    <t>Site internet :</t>
  </si>
  <si>
    <r>
      <t xml:space="preserve">DEVIS comparatif N°1 </t>
    </r>
    <r>
      <rPr>
        <b/>
        <u/>
        <sz val="12"/>
        <rFont val="Arial"/>
        <family val="2"/>
      </rPr>
      <t>NON RETENU</t>
    </r>
    <r>
      <rPr>
        <b/>
        <sz val="12"/>
        <rFont val="Arial"/>
        <family val="2"/>
      </rPr>
      <t xml:space="preserve">
(dépenses comprises entre 3 000 et 10 000 €)</t>
    </r>
  </si>
  <si>
    <r>
      <t xml:space="preserve">DEVIS comparatif N°2 </t>
    </r>
    <r>
      <rPr>
        <b/>
        <u/>
        <sz val="12"/>
        <rFont val="Arial"/>
        <family val="2"/>
      </rPr>
      <t>NON RETENU</t>
    </r>
    <r>
      <rPr>
        <b/>
        <sz val="12"/>
        <rFont val="Arial"/>
        <family val="2"/>
      </rPr>
      <t xml:space="preserve">
(dépenses supérieures à 10 000 €)</t>
    </r>
  </si>
  <si>
    <t>Frais de mission (indemnités kilométriques, repas, hébergement) liés à l'opération (base forfaitaire proratisée)</t>
  </si>
  <si>
    <t>Version 4 du 31/01/2024</t>
  </si>
  <si>
    <t>Aide à la protection et à la restauration de la biodiversité et des écosystèmes aquatiques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</si>
</sst>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&quot; €&quot;"/>
    <numFmt numFmtId="166" formatCode="dd/mm/yy;@"/>
    <numFmt numFmtId="167" formatCode="_-* #,##0\ &quot;€&quot;_-;\-* #,##0\ &quot;€&quot;_-;_-* &quot;-&quot;??\ &quot;€&quot;_-;_-@_-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color rgb="FFFF0000"/>
      <name val="Arial"/>
      <family val="2"/>
    </font>
    <font>
      <sz val="10"/>
      <color indexed="8"/>
      <name val="Arial"/>
      <family val="2"/>
    </font>
    <font>
      <b/>
      <sz val="14"/>
      <color theme="1"/>
      <name val="Arial"/>
      <family val="2"/>
    </font>
    <font>
      <b/>
      <sz val="11"/>
      <color theme="4"/>
      <name val="Arial"/>
      <family val="2"/>
    </font>
    <font>
      <b/>
      <u/>
      <sz val="12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24"/>
      <name val="Arial"/>
      <family val="2"/>
    </font>
    <font>
      <b/>
      <i/>
      <sz val="11"/>
      <name val="Arial"/>
      <family val="2"/>
    </font>
    <font>
      <sz val="11"/>
      <color indexed="8"/>
      <name val="Calibri"/>
      <family val="2"/>
    </font>
    <font>
      <b/>
      <sz val="14"/>
      <name val="Arial"/>
      <family val="2"/>
    </font>
    <font>
      <b/>
      <sz val="11"/>
      <color rgb="FFFF0000"/>
      <name val="Arial"/>
      <family val="2"/>
    </font>
    <font>
      <b/>
      <sz val="8"/>
      <color rgb="FFFF0000"/>
      <name val="Arial"/>
      <family val="2"/>
    </font>
    <font>
      <b/>
      <sz val="16"/>
      <name val="Arial"/>
      <family val="2"/>
    </font>
    <font>
      <b/>
      <sz val="11"/>
      <color rgb="FF0070C0"/>
      <name val="Arial"/>
      <family val="2"/>
    </font>
    <font>
      <sz val="11"/>
      <color rgb="FF0070C0"/>
      <name val="Arial"/>
      <family val="2"/>
    </font>
    <font>
      <i/>
      <sz val="12"/>
      <name val="Arial"/>
      <family val="2"/>
    </font>
    <font>
      <sz val="14"/>
      <name val="Arial"/>
      <family val="2"/>
    </font>
    <font>
      <b/>
      <sz val="24"/>
      <color rgb="FFFF0000"/>
      <name val="Arial"/>
      <family val="2"/>
    </font>
    <font>
      <sz val="12"/>
      <color theme="1"/>
      <name val="Calibri"/>
      <family val="2"/>
      <scheme val="minor"/>
    </font>
    <font>
      <sz val="12"/>
      <color indexed="8"/>
      <name val="Arial"/>
      <family val="2"/>
    </font>
    <font>
      <b/>
      <sz val="18"/>
      <name val="Arial"/>
      <family val="2"/>
    </font>
    <font>
      <sz val="11"/>
      <color rgb="FFFF0000"/>
      <name val="Arial"/>
      <family val="2"/>
    </font>
    <font>
      <u/>
      <sz val="11"/>
      <color theme="1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26"/>
      </patternFill>
    </fill>
    <fill>
      <patternFill patternType="solid">
        <fgColor theme="0" tint="-0.34998626667073579"/>
        <bgColor indexed="40"/>
      </patternFill>
    </fill>
    <fill>
      <patternFill patternType="solid">
        <fgColor rgb="FFCCFFCC"/>
        <bgColor indexed="40"/>
      </patternFill>
    </fill>
    <fill>
      <patternFill patternType="solid">
        <fgColor theme="0" tint="-0.34998626667073579"/>
        <bgColor indexed="26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27"/>
      </patternFill>
    </fill>
    <fill>
      <patternFill patternType="solid">
        <fgColor theme="0"/>
        <bgColor indexed="41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26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20" fillId="0" borderId="0" applyFont="0" applyFill="0" applyBorder="0" applyAlignment="0" applyProtection="0"/>
    <xf numFmtId="0" fontId="34" fillId="0" borderId="0" applyNumberFormat="0" applyFill="0" applyBorder="0" applyAlignment="0" applyProtection="0"/>
  </cellStyleXfs>
  <cellXfs count="190">
    <xf numFmtId="0" fontId="0" fillId="0" borderId="0" xfId="0"/>
    <xf numFmtId="0" fontId="7" fillId="0" borderId="0" xfId="0" applyFont="1"/>
    <xf numFmtId="0" fontId="8" fillId="4" borderId="1" xfId="0" applyFont="1" applyFill="1" applyBorder="1" applyAlignment="1">
      <alignment horizontal="center" vertical="center" wrapText="1"/>
    </xf>
    <xf numFmtId="0" fontId="13" fillId="0" borderId="0" xfId="0" applyFont="1"/>
    <xf numFmtId="0" fontId="8" fillId="0" borderId="0" xfId="0" applyFont="1" applyBorder="1"/>
    <xf numFmtId="0" fontId="8" fillId="0" borderId="0" xfId="0" applyFont="1"/>
    <xf numFmtId="0" fontId="7" fillId="2" borderId="1" xfId="0" applyFont="1" applyFill="1" applyBorder="1"/>
    <xf numFmtId="0" fontId="14" fillId="0" borderId="0" xfId="0" applyFont="1"/>
    <xf numFmtId="0" fontId="16" fillId="0" borderId="0" xfId="0" applyFont="1" applyFill="1" applyBorder="1" applyAlignment="1" applyProtection="1">
      <alignment horizontal="left"/>
    </xf>
    <xf numFmtId="0" fontId="3" fillId="0" borderId="0" xfId="0" applyFont="1" applyAlignment="1" applyProtection="1">
      <alignment vertical="center" wrapText="1"/>
    </xf>
    <xf numFmtId="0" fontId="5" fillId="0" borderId="0" xfId="0" applyFont="1" applyAlignment="1" applyProtection="1">
      <alignment vertical="center" wrapText="1"/>
    </xf>
    <xf numFmtId="0" fontId="3" fillId="0" borderId="0" xfId="0" applyFont="1" applyBorder="1" applyAlignment="1" applyProtection="1">
      <alignment vertical="center" wrapText="1"/>
    </xf>
    <xf numFmtId="0" fontId="19" fillId="0" borderId="0" xfId="0" applyFont="1" applyFill="1" applyBorder="1" applyAlignment="1" applyProtection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6" fillId="10" borderId="1" xfId="0" applyFont="1" applyFill="1" applyBorder="1" applyAlignment="1" applyProtection="1">
      <alignment horizontal="center" vertical="center"/>
    </xf>
    <xf numFmtId="0" fontId="21" fillId="10" borderId="1" xfId="0" applyFont="1" applyFill="1" applyBorder="1" applyAlignment="1" applyProtection="1">
      <alignment horizontal="center" vertical="center" wrapText="1"/>
    </xf>
    <xf numFmtId="0" fontId="21" fillId="13" borderId="1" xfId="0" applyFont="1" applyFill="1" applyBorder="1" applyAlignment="1" applyProtection="1">
      <alignment horizontal="left" vertical="center"/>
    </xf>
    <xf numFmtId="0" fontId="6" fillId="13" borderId="1" xfId="0" applyFont="1" applyFill="1" applyBorder="1" applyAlignment="1" applyProtection="1">
      <alignment horizontal="center" vertical="center"/>
    </xf>
    <xf numFmtId="0" fontId="21" fillId="13" borderId="1" xfId="0" applyFont="1" applyFill="1" applyBorder="1" applyAlignment="1" applyProtection="1">
      <alignment horizontal="center" vertical="center"/>
    </xf>
    <xf numFmtId="0" fontId="21" fillId="13" borderId="1" xfId="0" applyFont="1" applyFill="1" applyBorder="1" applyAlignment="1" applyProtection="1">
      <alignment horizontal="center" vertical="center" wrapText="1"/>
    </xf>
    <xf numFmtId="0" fontId="6" fillId="5" borderId="1" xfId="0" applyFont="1" applyFill="1" applyBorder="1" applyAlignment="1" applyProtection="1">
      <alignment horizontal="left" vertical="center" wrapText="1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167" fontId="6" fillId="10" borderId="1" xfId="4" applyNumberFormat="1" applyFont="1" applyFill="1" applyBorder="1" applyAlignment="1" applyProtection="1">
      <alignment vertical="center" wrapText="1"/>
    </xf>
    <xf numFmtId="167" fontId="5" fillId="5" borderId="1" xfId="4" quotePrefix="1" applyNumberFormat="1" applyFont="1" applyFill="1" applyBorder="1" applyAlignment="1" applyProtection="1">
      <alignment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44" fontId="7" fillId="2" borderId="1" xfId="2" applyNumberFormat="1" applyFont="1" applyFill="1" applyBorder="1" applyAlignment="1" applyProtection="1">
      <alignment horizontal="center" vertical="center" wrapText="1"/>
      <protection locked="0"/>
    </xf>
    <xf numFmtId="164" fontId="26" fillId="2" borderId="1" xfId="1" applyFont="1" applyFill="1" applyBorder="1" applyAlignment="1" applyProtection="1">
      <alignment horizontal="center" vertical="center" wrapText="1"/>
      <protection locked="0"/>
    </xf>
    <xf numFmtId="0" fontId="10" fillId="4" borderId="1" xfId="0" applyFont="1" applyFill="1" applyBorder="1" applyAlignment="1" applyProtection="1">
      <alignment vertical="center" wrapText="1"/>
    </xf>
    <xf numFmtId="0" fontId="0" fillId="0" borderId="0" xfId="0" applyProtection="1"/>
    <xf numFmtId="0" fontId="6" fillId="7" borderId="1" xfId="0" applyFont="1" applyFill="1" applyBorder="1" applyAlignment="1" applyProtection="1">
      <alignment vertical="center"/>
    </xf>
    <xf numFmtId="165" fontId="3" fillId="3" borderId="1" xfId="0" applyNumberFormat="1" applyFont="1" applyFill="1" applyBorder="1" applyAlignment="1" applyProtection="1">
      <alignment vertical="center" wrapText="1"/>
    </xf>
    <xf numFmtId="0" fontId="12" fillId="0" borderId="0" xfId="0" applyFont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6" fillId="7" borderId="1" xfId="0" applyFont="1" applyFill="1" applyBorder="1" applyAlignment="1" applyProtection="1">
      <alignment horizontal="center" vertical="center"/>
    </xf>
    <xf numFmtId="0" fontId="6" fillId="7" borderId="1" xfId="0" applyFont="1" applyFill="1" applyBorder="1" applyAlignment="1" applyProtection="1">
      <alignment horizontal="left" vertical="center"/>
    </xf>
    <xf numFmtId="0" fontId="7" fillId="0" borderId="0" xfId="0" applyFont="1" applyProtection="1"/>
    <xf numFmtId="0" fontId="10" fillId="0" borderId="0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6" fillId="0" borderId="0" xfId="0" applyFont="1" applyFill="1" applyProtection="1"/>
    <xf numFmtId="0" fontId="16" fillId="0" borderId="0" xfId="0" applyFont="1" applyFill="1" applyAlignment="1" applyProtection="1">
      <alignment horizontal="left" vertical="center"/>
    </xf>
    <xf numFmtId="0" fontId="3" fillId="0" borderId="0" xfId="0" applyFont="1" applyFill="1" applyAlignment="1" applyProtection="1">
      <alignment horizontal="centerContinuous" wrapText="1"/>
    </xf>
    <xf numFmtId="0" fontId="7" fillId="5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44" fontId="7" fillId="2" borderId="1" xfId="2" applyFont="1" applyFill="1" applyBorder="1" applyAlignment="1" applyProtection="1">
      <alignment horizontal="center" vertical="center"/>
      <protection locked="0"/>
    </xf>
    <xf numFmtId="44" fontId="5" fillId="2" borderId="1" xfId="2" applyFont="1" applyFill="1" applyBorder="1" applyAlignment="1" applyProtection="1">
      <alignment horizontal="center" vertical="center" wrapText="1"/>
      <protection locked="0"/>
    </xf>
    <xf numFmtId="0" fontId="11" fillId="2" borderId="1" xfId="0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44" fontId="7" fillId="2" borderId="1" xfId="2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10" fontId="7" fillId="2" borderId="1" xfId="3" applyNumberFormat="1" applyFont="1" applyFill="1" applyBorder="1" applyAlignment="1" applyProtection="1">
      <alignment horizontal="center" vertical="center" wrapText="1"/>
      <protection locked="0"/>
    </xf>
    <xf numFmtId="14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1" xfId="0" applyFont="1" applyFill="1" applyBorder="1" applyAlignment="1" applyProtection="1">
      <alignment horizontal="left" vertical="center" wrapText="1"/>
      <protection locked="0"/>
    </xf>
    <xf numFmtId="164" fontId="3" fillId="6" borderId="1" xfId="1" applyFont="1" applyFill="1" applyBorder="1" applyAlignment="1" applyProtection="1">
      <alignment horizontal="center" vertical="center" wrapText="1"/>
      <protection locked="0"/>
    </xf>
    <xf numFmtId="165" fontId="3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12" borderId="1" xfId="0" applyFont="1" applyFill="1" applyBorder="1" applyAlignment="1" applyProtection="1">
      <alignment vertical="center" wrapText="1"/>
    </xf>
    <xf numFmtId="0" fontId="6" fillId="0" borderId="1" xfId="0" applyFont="1" applyFill="1" applyBorder="1" applyAlignment="1" applyProtection="1">
      <alignment vertical="center" wrapText="1"/>
    </xf>
    <xf numFmtId="0" fontId="27" fillId="0" borderId="1" xfId="0" applyFont="1" applyFill="1" applyBorder="1" applyAlignment="1" applyProtection="1">
      <alignment horizontal="left" vertical="center" wrapText="1" indent="3"/>
    </xf>
    <xf numFmtId="44" fontId="5" fillId="0" borderId="1" xfId="2" applyFont="1" applyFill="1" applyBorder="1" applyAlignment="1" applyProtection="1">
      <alignment horizontal="center" vertical="center" wrapText="1"/>
    </xf>
    <xf numFmtId="44" fontId="5" fillId="6" borderId="1" xfId="2" applyFont="1" applyFill="1" applyBorder="1" applyAlignment="1" applyProtection="1">
      <alignment horizontal="center" vertical="center" wrapText="1"/>
      <protection locked="0"/>
    </xf>
    <xf numFmtId="44" fontId="6" fillId="10" borderId="1" xfId="2" applyFont="1" applyFill="1" applyBorder="1" applyAlignment="1" applyProtection="1">
      <alignment vertical="center" wrapText="1"/>
    </xf>
    <xf numFmtId="44" fontId="5" fillId="2" borderId="1" xfId="2" applyFont="1" applyFill="1" applyBorder="1" applyAlignment="1" applyProtection="1">
      <alignment vertical="center" wrapText="1"/>
      <protection locked="0"/>
    </xf>
    <xf numFmtId="0" fontId="21" fillId="0" borderId="0" xfId="0" applyFont="1" applyFill="1" applyProtection="1"/>
    <xf numFmtId="2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Protection="1"/>
    <xf numFmtId="0" fontId="6" fillId="9" borderId="1" xfId="0" applyNumberFormat="1" applyFont="1" applyFill="1" applyBorder="1" applyAlignment="1" applyProtection="1">
      <alignment horizontal="center" vertical="center" wrapText="1"/>
    </xf>
    <xf numFmtId="0" fontId="10" fillId="4" borderId="1" xfId="0" applyFont="1" applyFill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horizontal="center" vertical="center" wrapText="1"/>
    </xf>
    <xf numFmtId="0" fontId="10" fillId="0" borderId="1" xfId="0" applyFont="1" applyBorder="1" applyAlignment="1" applyProtection="1">
      <alignment horizontal="center" vertical="center" wrapText="1"/>
    </xf>
    <xf numFmtId="0" fontId="30" fillId="0" borderId="1" xfId="0" applyFont="1" applyBorder="1" applyAlignment="1">
      <alignment wrapText="1"/>
    </xf>
    <xf numFmtId="0" fontId="30" fillId="0" borderId="0" xfId="0" applyFont="1" applyAlignment="1">
      <alignment wrapText="1"/>
    </xf>
    <xf numFmtId="0" fontId="9" fillId="0" borderId="0" xfId="0" applyFont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 wrapText="1"/>
      <protection locked="0"/>
    </xf>
    <xf numFmtId="165" fontId="6" fillId="3" borderId="1" xfId="0" applyNumberFormat="1" applyFont="1" applyFill="1" applyBorder="1" applyAlignment="1" applyProtection="1">
      <alignment vertical="center" wrapText="1"/>
    </xf>
    <xf numFmtId="166" fontId="5" fillId="6" borderId="1" xfId="0" applyNumberFormat="1" applyFont="1" applyFill="1" applyBorder="1" applyAlignment="1" applyProtection="1">
      <alignment horizontal="center" vertical="center" wrapText="1"/>
      <protection locked="0"/>
    </xf>
    <xf numFmtId="166" fontId="5" fillId="6" borderId="1" xfId="0" applyNumberFormat="1" applyFont="1" applyFill="1" applyBorder="1" applyAlignment="1" applyProtection="1">
      <alignment vertical="center" wrapText="1"/>
      <protection locked="0"/>
    </xf>
    <xf numFmtId="0" fontId="31" fillId="0" borderId="0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" fillId="5" borderId="1" xfId="0" quotePrefix="1" applyFont="1" applyFill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center" vertical="center"/>
    </xf>
    <xf numFmtId="0" fontId="5" fillId="0" borderId="1" xfId="2" applyNumberFormat="1" applyFont="1" applyFill="1" applyBorder="1" applyAlignment="1" applyProtection="1">
      <alignment horizontal="center" vertical="center" wrapText="1"/>
    </xf>
    <xf numFmtId="44" fontId="7" fillId="0" borderId="1" xfId="2" applyFont="1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center" vertical="center" wrapText="1"/>
    </xf>
    <xf numFmtId="0" fontId="8" fillId="4" borderId="1" xfId="0" applyFont="1" applyFill="1" applyBorder="1" applyAlignment="1" applyProtection="1">
      <alignment horizontal="center" vertical="center" wrapText="1"/>
    </xf>
    <xf numFmtId="0" fontId="2" fillId="4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left" vertical="center"/>
    </xf>
    <xf numFmtId="0" fontId="25" fillId="0" borderId="1" xfId="0" applyFont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Alignment="1" applyProtection="1">
      <alignment horizontal="center" vertical="center"/>
    </xf>
    <xf numFmtId="0" fontId="6" fillId="4" borderId="1" xfId="0" applyFont="1" applyFill="1" applyBorder="1" applyAlignment="1" applyProtection="1">
      <alignment horizontal="center" vertical="center" wrapText="1"/>
    </xf>
    <xf numFmtId="44" fontId="8" fillId="0" borderId="0" xfId="0" applyNumberFormat="1" applyFont="1" applyAlignment="1" applyProtection="1">
      <alignment horizontal="center" vertical="center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44" fontId="5" fillId="6" borderId="1" xfId="2" applyFont="1" applyFill="1" applyBorder="1" applyAlignment="1" applyProtection="1">
      <alignment horizontal="center"/>
      <protection locked="0"/>
    </xf>
    <xf numFmtId="0" fontId="6" fillId="11" borderId="1" xfId="0" applyFont="1" applyFill="1" applyBorder="1" applyAlignment="1" applyProtection="1">
      <alignment vertical="center" wrapText="1"/>
    </xf>
    <xf numFmtId="44" fontId="6" fillId="11" borderId="1" xfId="2" applyFont="1" applyFill="1" applyBorder="1" applyAlignment="1" applyProtection="1">
      <alignment vertical="center" wrapText="1"/>
    </xf>
    <xf numFmtId="0" fontId="21" fillId="2" borderId="1" xfId="0" applyFont="1" applyFill="1" applyBorder="1" applyAlignment="1" applyProtection="1">
      <alignment horizontal="center" vertical="center" wrapText="1"/>
      <protection locked="0"/>
    </xf>
    <xf numFmtId="0" fontId="6" fillId="9" borderId="1" xfId="0" applyNumberFormat="1" applyFont="1" applyFill="1" applyBorder="1" applyAlignment="1" applyProtection="1">
      <alignment horizontal="center" vertical="center" wrapText="1"/>
    </xf>
    <xf numFmtId="0" fontId="22" fillId="0" borderId="0" xfId="0" quotePrefix="1" applyFont="1" applyFill="1" applyAlignment="1" applyProtection="1">
      <alignment horizontal="left" vertical="center" wrapText="1"/>
    </xf>
    <xf numFmtId="0" fontId="6" fillId="4" borderId="1" xfId="0" applyFont="1" applyFill="1" applyBorder="1" applyAlignment="1" applyProtection="1">
      <alignment horizontal="center" vertical="center" wrapText="1"/>
    </xf>
    <xf numFmtId="0" fontId="10" fillId="0" borderId="1" xfId="0" applyFont="1" applyBorder="1" applyAlignment="1" applyProtection="1">
      <alignment horizontal="center" vertical="center" wrapText="1"/>
    </xf>
    <xf numFmtId="49" fontId="3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0" quotePrefix="1" applyFont="1" applyFill="1" applyAlignment="1" applyProtection="1">
      <alignment horizontal="left" vertical="center" wrapText="1"/>
    </xf>
    <xf numFmtId="0" fontId="22" fillId="0" borderId="0" xfId="0" applyFont="1" applyAlignment="1" applyProtection="1">
      <alignment vertical="center" wrapText="1"/>
    </xf>
    <xf numFmtId="0" fontId="9" fillId="2" borderId="1" xfId="0" applyFont="1" applyFill="1" applyBorder="1" applyAlignment="1" applyProtection="1">
      <alignment horizontal="center" vertical="center"/>
      <protection locked="0"/>
    </xf>
    <xf numFmtId="0" fontId="6" fillId="14" borderId="1" xfId="0" applyNumberFormat="1" applyFont="1" applyFill="1" applyBorder="1" applyAlignment="1" applyProtection="1">
      <alignment horizontal="center" vertical="center" wrapText="1"/>
    </xf>
    <xf numFmtId="0" fontId="6" fillId="6" borderId="1" xfId="0" applyNumberFormat="1" applyFont="1" applyFill="1" applyBorder="1" applyAlignment="1" applyProtection="1">
      <alignment horizontal="center" vertical="center" wrapText="1"/>
      <protection locked="0"/>
    </xf>
    <xf numFmtId="44" fontId="8" fillId="0" borderId="1" xfId="0" applyNumberFormat="1" applyFont="1" applyBorder="1" applyAlignment="1" applyProtection="1">
      <alignment horizontal="center" vertical="center"/>
    </xf>
    <xf numFmtId="44" fontId="10" fillId="4" borderId="2" xfId="2" applyFont="1" applyFill="1" applyBorder="1" applyAlignment="1" applyProtection="1">
      <alignment vertical="center"/>
    </xf>
    <xf numFmtId="44" fontId="7" fillId="0" borderId="0" xfId="2" applyFont="1" applyFill="1" applyBorder="1" applyAlignment="1" applyProtection="1">
      <alignment horizontal="center" vertical="center"/>
    </xf>
    <xf numFmtId="44" fontId="6" fillId="5" borderId="0" xfId="2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vertical="center"/>
    </xf>
    <xf numFmtId="0" fontId="33" fillId="0" borderId="0" xfId="0" applyFont="1" applyAlignment="1" applyProtection="1">
      <alignment vertical="center"/>
    </xf>
    <xf numFmtId="44" fontId="8" fillId="0" borderId="0" xfId="0" applyNumberFormat="1" applyFont="1" applyBorder="1" applyAlignment="1" applyProtection="1">
      <alignment horizontal="center" vertical="center"/>
    </xf>
    <xf numFmtId="0" fontId="30" fillId="0" borderId="1" xfId="0" applyFont="1" applyBorder="1"/>
    <xf numFmtId="0" fontId="30" fillId="0" borderId="0" xfId="0" applyFont="1"/>
    <xf numFmtId="0" fontId="9" fillId="0" borderId="1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 applyProtection="1">
      <alignment vertical="center" wrapText="1"/>
    </xf>
    <xf numFmtId="0" fontId="8" fillId="0" borderId="1" xfId="0" applyFont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  <protection locked="0"/>
    </xf>
    <xf numFmtId="0" fontId="8" fillId="4" borderId="4" xfId="0" applyFont="1" applyFill="1" applyBorder="1" applyAlignment="1" applyProtection="1">
      <alignment horizontal="left" vertical="center" wrapText="1"/>
    </xf>
    <xf numFmtId="0" fontId="8" fillId="4" borderId="3" xfId="0" applyFont="1" applyFill="1" applyBorder="1" applyAlignment="1" applyProtection="1">
      <alignment horizontal="left" vertical="center" wrapText="1"/>
    </xf>
    <xf numFmtId="0" fontId="8" fillId="4" borderId="2" xfId="0" applyFont="1" applyFill="1" applyBorder="1" applyAlignment="1" applyProtection="1">
      <alignment horizontal="left" vertical="center" wrapText="1"/>
    </xf>
    <xf numFmtId="0" fontId="34" fillId="2" borderId="4" xfId="5" applyFill="1" applyBorder="1" applyAlignment="1" applyProtection="1">
      <alignment horizontal="center" vertical="center" wrapText="1"/>
      <protection locked="0"/>
    </xf>
    <xf numFmtId="0" fontId="7" fillId="2" borderId="3" xfId="0" applyFont="1" applyFill="1" applyBorder="1" applyAlignment="1" applyProtection="1">
      <alignment horizontal="center" vertical="center" wrapText="1"/>
      <protection locked="0"/>
    </xf>
    <xf numFmtId="0" fontId="7" fillId="2" borderId="2" xfId="0" applyFont="1" applyFill="1" applyBorder="1" applyAlignment="1" applyProtection="1">
      <alignment horizontal="center" vertical="center" wrapText="1"/>
      <protection locked="0"/>
    </xf>
    <xf numFmtId="0" fontId="22" fillId="0" borderId="10" xfId="0" applyFont="1" applyBorder="1" applyAlignment="1" applyProtection="1">
      <alignment horizontal="center" vertical="center" wrapText="1"/>
    </xf>
    <xf numFmtId="0" fontId="22" fillId="0" borderId="0" xfId="0" applyFont="1" applyBorder="1" applyAlignment="1" applyProtection="1">
      <alignment horizontal="center" vertical="center" wrapText="1"/>
    </xf>
    <xf numFmtId="49" fontId="3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4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horizontal="center" vertical="center"/>
    </xf>
    <xf numFmtId="0" fontId="10" fillId="0" borderId="2" xfId="0" applyFont="1" applyBorder="1" applyAlignment="1" applyProtection="1">
      <alignment horizontal="center" vertical="center"/>
    </xf>
    <xf numFmtId="0" fontId="6" fillId="8" borderId="4" xfId="0" applyFont="1" applyFill="1" applyBorder="1" applyAlignment="1" applyProtection="1">
      <alignment horizontal="center" vertical="center"/>
      <protection locked="0"/>
    </xf>
    <xf numFmtId="0" fontId="6" fillId="8" borderId="3" xfId="0" applyFont="1" applyFill="1" applyBorder="1" applyAlignment="1" applyProtection="1">
      <alignment horizontal="center" vertical="center"/>
      <protection locked="0"/>
    </xf>
    <xf numFmtId="0" fontId="6" fillId="8" borderId="2" xfId="0" applyFont="1" applyFill="1" applyBorder="1" applyAlignment="1" applyProtection="1">
      <alignment horizontal="center" vertical="center"/>
      <protection locked="0"/>
    </xf>
    <xf numFmtId="0" fontId="3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9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Font="1" applyBorder="1" applyAlignment="1" applyProtection="1">
      <alignment horizontal="center" vertical="center"/>
    </xf>
    <xf numFmtId="0" fontId="6" fillId="8" borderId="1" xfId="0" applyFont="1" applyFill="1" applyBorder="1" applyAlignment="1" applyProtection="1">
      <alignment horizontal="center" vertical="center"/>
      <protection locked="0"/>
    </xf>
    <xf numFmtId="0" fontId="6" fillId="5" borderId="4" xfId="0" applyFont="1" applyFill="1" applyBorder="1" applyAlignment="1" applyProtection="1">
      <alignment horizontal="center" vertical="center" wrapText="1"/>
    </xf>
    <xf numFmtId="0" fontId="6" fillId="5" borderId="2" xfId="0" applyFont="1" applyFill="1" applyBorder="1" applyAlignment="1" applyProtection="1">
      <alignment horizontal="center" vertical="center" wrapText="1"/>
    </xf>
    <xf numFmtId="44" fontId="6" fillId="5" borderId="4" xfId="2" applyFont="1" applyFill="1" applyBorder="1" applyAlignment="1" applyProtection="1">
      <alignment horizontal="center" vertical="center"/>
    </xf>
    <xf numFmtId="44" fontId="6" fillId="5" borderId="2" xfId="2" applyFont="1" applyFill="1" applyBorder="1" applyAlignment="1" applyProtection="1">
      <alignment horizontal="center" vertical="center"/>
    </xf>
    <xf numFmtId="0" fontId="13" fillId="4" borderId="1" xfId="0" applyFont="1" applyFill="1" applyBorder="1" applyAlignment="1" applyProtection="1">
      <alignment horizontal="center" vertical="center" wrapText="1"/>
    </xf>
    <xf numFmtId="44" fontId="13" fillId="4" borderId="1" xfId="2" applyFont="1" applyFill="1" applyBorder="1" applyAlignment="1" applyProtection="1">
      <alignment horizontal="center" vertical="center"/>
    </xf>
    <xf numFmtId="0" fontId="10" fillId="4" borderId="1" xfId="0" applyFont="1" applyFill="1" applyBorder="1" applyAlignment="1" applyProtection="1">
      <alignment horizontal="center" vertical="center" wrapText="1"/>
    </xf>
    <xf numFmtId="0" fontId="10" fillId="4" borderId="1" xfId="0" applyFont="1" applyFill="1" applyBorder="1" applyAlignment="1" applyProtection="1">
      <alignment horizontal="center" vertical="center"/>
    </xf>
    <xf numFmtId="44" fontId="10" fillId="4" borderId="1" xfId="2" applyNumberFormat="1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44" fontId="7" fillId="0" borderId="1" xfId="2" applyNumberFormat="1" applyFont="1" applyFill="1" applyBorder="1" applyAlignment="1" applyProtection="1">
      <alignment horizontal="center" vertical="center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4" borderId="3" xfId="0" applyFont="1" applyFill="1" applyBorder="1" applyAlignment="1" applyProtection="1">
      <alignment horizontal="center" vertical="center"/>
    </xf>
    <xf numFmtId="0" fontId="10" fillId="4" borderId="2" xfId="0" applyFont="1" applyFill="1" applyBorder="1" applyAlignment="1" applyProtection="1">
      <alignment horizontal="center" vertical="center"/>
    </xf>
    <xf numFmtId="44" fontId="10" fillId="4" borderId="1" xfId="2" applyFont="1" applyFill="1" applyBorder="1" applyAlignment="1" applyProtection="1">
      <alignment horizontal="center" vertical="center"/>
    </xf>
    <xf numFmtId="0" fontId="22" fillId="0" borderId="0" xfId="0" applyFont="1" applyAlignment="1" applyProtection="1">
      <alignment horizontal="center" vertical="center"/>
    </xf>
    <xf numFmtId="0" fontId="22" fillId="0" borderId="0" xfId="0" quotePrefix="1" applyFont="1" applyFill="1" applyAlignment="1" applyProtection="1">
      <alignment horizontal="left" vertical="center" wrapText="1"/>
    </xf>
    <xf numFmtId="0" fontId="6" fillId="4" borderId="1" xfId="0" applyFont="1" applyFill="1" applyBorder="1" applyAlignment="1" applyProtection="1">
      <alignment horizontal="center" vertical="center" wrapText="1"/>
    </xf>
    <xf numFmtId="0" fontId="10" fillId="4" borderId="3" xfId="0" applyFont="1" applyFill="1" applyBorder="1" applyAlignment="1" applyProtection="1">
      <alignment horizontal="center" vertical="center" wrapText="1"/>
    </xf>
    <xf numFmtId="0" fontId="10" fillId="4" borderId="2" xfId="0" applyFont="1" applyFill="1" applyBorder="1" applyAlignment="1" applyProtection="1">
      <alignment horizontal="center" vertical="center" wrapText="1"/>
    </xf>
    <xf numFmtId="0" fontId="6" fillId="4" borderId="4" xfId="0" applyFont="1" applyFill="1" applyBorder="1" applyAlignment="1" applyProtection="1">
      <alignment horizontal="center" vertical="center" wrapText="1"/>
    </xf>
    <xf numFmtId="0" fontId="6" fillId="4" borderId="2" xfId="0" applyFont="1" applyFill="1" applyBorder="1" applyAlignment="1" applyProtection="1">
      <alignment horizontal="center" vertical="center" wrapText="1"/>
    </xf>
    <xf numFmtId="44" fontId="6" fillId="4" borderId="1" xfId="2" applyFont="1" applyFill="1" applyBorder="1" applyAlignment="1" applyProtection="1">
      <alignment horizontal="center" vertical="center" wrapText="1"/>
    </xf>
    <xf numFmtId="44" fontId="6" fillId="4" borderId="1" xfId="2" applyFont="1" applyFill="1" applyBorder="1" applyAlignment="1" applyProtection="1">
      <alignment horizontal="center" vertical="center"/>
    </xf>
    <xf numFmtId="0" fontId="6" fillId="4" borderId="6" xfId="0" applyFont="1" applyFill="1" applyBorder="1" applyAlignment="1" applyProtection="1">
      <alignment horizontal="center" vertical="center" wrapText="1"/>
    </xf>
    <xf numFmtId="0" fontId="6" fillId="4" borderId="7" xfId="0" applyFont="1" applyFill="1" applyBorder="1" applyAlignment="1" applyProtection="1">
      <alignment horizontal="center" vertical="center" wrapText="1"/>
    </xf>
    <xf numFmtId="0" fontId="6" fillId="5" borderId="0" xfId="0" applyFont="1" applyFill="1" applyBorder="1" applyAlignment="1" applyProtection="1">
      <alignment horizontal="center" vertical="center" wrapText="1"/>
    </xf>
    <xf numFmtId="0" fontId="10" fillId="4" borderId="6" xfId="0" applyFont="1" applyFill="1" applyBorder="1" applyAlignment="1" applyProtection="1">
      <alignment horizontal="center" vertical="center" wrapText="1"/>
    </xf>
    <xf numFmtId="0" fontId="10" fillId="4" borderId="7" xfId="0" applyFont="1" applyFill="1" applyBorder="1" applyAlignment="1" applyProtection="1">
      <alignment horizontal="center" vertical="center" wrapText="1"/>
    </xf>
    <xf numFmtId="0" fontId="6" fillId="4" borderId="8" xfId="0" applyFont="1" applyFill="1" applyBorder="1" applyAlignment="1" applyProtection="1">
      <alignment horizontal="center" vertical="center" wrapText="1"/>
    </xf>
    <xf numFmtId="0" fontId="6" fillId="4" borderId="5" xfId="0" applyFont="1" applyFill="1" applyBorder="1" applyAlignment="1" applyProtection="1">
      <alignment horizontal="center" vertical="center" wrapText="1"/>
    </xf>
    <xf numFmtId="0" fontId="6" fillId="4" borderId="3" xfId="0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 applyProtection="1">
      <alignment horizontal="center" vertical="center" wrapText="1"/>
    </xf>
    <xf numFmtId="0" fontId="8" fillId="2" borderId="6" xfId="0" applyFont="1" applyFill="1" applyBorder="1" applyAlignment="1" applyProtection="1">
      <alignment horizontal="center" vertical="center" wrapText="1"/>
      <protection locked="0"/>
    </xf>
    <xf numFmtId="0" fontId="8" fillId="2" borderId="9" xfId="0" applyFont="1" applyFill="1" applyBorder="1" applyAlignment="1" applyProtection="1">
      <alignment horizontal="center" vertical="center" wrapText="1"/>
      <protection locked="0"/>
    </xf>
    <xf numFmtId="0" fontId="8" fillId="2" borderId="7" xfId="0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left" vertical="center" wrapText="1"/>
    </xf>
    <xf numFmtId="0" fontId="4" fillId="0" borderId="0" xfId="0" applyFont="1" applyAlignment="1" applyProtection="1">
      <alignment horizontal="left" vertical="center" wrapText="1"/>
    </xf>
    <xf numFmtId="0" fontId="18" fillId="13" borderId="1" xfId="0" applyFont="1" applyFill="1" applyBorder="1" applyAlignment="1" applyProtection="1">
      <alignment horizontal="center" vertical="center" wrapText="1"/>
    </xf>
    <xf numFmtId="0" fontId="5" fillId="6" borderId="1" xfId="0" applyFont="1" applyFill="1" applyBorder="1" applyAlignment="1" applyProtection="1">
      <alignment horizontal="left" vertical="center" wrapText="1" indent="1"/>
      <protection locked="0"/>
    </xf>
    <xf numFmtId="0" fontId="21" fillId="10" borderId="1" xfId="0" applyFont="1" applyFill="1" applyBorder="1" applyAlignment="1" applyProtection="1">
      <alignment horizontal="left" vertical="center"/>
    </xf>
    <xf numFmtId="0" fontId="32" fillId="0" borderId="0" xfId="0" applyFont="1" applyBorder="1" applyAlignment="1" applyProtection="1">
      <alignment horizontal="center" vertical="center" wrapText="1"/>
    </xf>
  </cellXfs>
  <cellStyles count="6">
    <cellStyle name="Lien hypertexte" xfId="5" builtinId="8"/>
    <cellStyle name="Milliers" xfId="1" builtinId="3"/>
    <cellStyle name="Monétaire" xfId="2" builtinId="4"/>
    <cellStyle name="Monétaire 2" xfId="4" xr:uid="{EE2AE889-0582-4C42-A7B0-E899D1B38EA3}"/>
    <cellStyle name="Normal" xfId="0" builtinId="0"/>
    <cellStyle name="Pourcentage" xfId="3" builtinId="5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0</xdr:row>
      <xdr:rowOff>57150</xdr:rowOff>
    </xdr:from>
    <xdr:to>
      <xdr:col>8</xdr:col>
      <xdr:colOff>151858</xdr:colOff>
      <xdr:row>8</xdr:row>
      <xdr:rowOff>9525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C17B7E3-44FE-4ACB-A449-7DAE9E5B68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6275" y="57150"/>
          <a:ext cx="1704433" cy="14001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295274</xdr:colOff>
      <xdr:row>0</xdr:row>
      <xdr:rowOff>66674</xdr:rowOff>
    </xdr:from>
    <xdr:to>
      <xdr:col>5</xdr:col>
      <xdr:colOff>469899</xdr:colOff>
      <xdr:row>8</xdr:row>
      <xdr:rowOff>19049</xdr:rowOff>
    </xdr:to>
    <xdr:pic>
      <xdr:nvPicPr>
        <xdr:cNvPr id="3" name="Image 2" descr="DA66BF28">
          <a:extLst>
            <a:ext uri="{FF2B5EF4-FFF2-40B4-BE49-F238E27FC236}">
              <a16:creationId xmlns:a16="http://schemas.microsoft.com/office/drawing/2014/main" id="{6546CF0C-B897-4ED4-A043-051EE910A2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24024" y="66674"/>
          <a:ext cx="2460625" cy="1400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200025</xdr:colOff>
      <xdr:row>1</xdr:row>
      <xdr:rowOff>9525</xdr:rowOff>
    </xdr:from>
    <xdr:to>
      <xdr:col>1</xdr:col>
      <xdr:colOff>714375</xdr:colOff>
      <xdr:row>7</xdr:row>
      <xdr:rowOff>142875</xdr:rowOff>
    </xdr:to>
    <xdr:pic>
      <xdr:nvPicPr>
        <xdr:cNvPr id="4" name="Image 1" descr="logo Région Occitanie carré">
          <a:extLst>
            <a:ext uri="{FF2B5EF4-FFF2-40B4-BE49-F238E27FC236}">
              <a16:creationId xmlns:a16="http://schemas.microsoft.com/office/drawing/2014/main" id="{7904F45F-7710-4C11-9438-7255D8CC55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200025"/>
          <a:ext cx="1276350" cy="127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mp.loc\DIRMER\04-DA2-PL21-ECONOMIE%20BLEUE\01-ADEL\11-DOSSIERS%20TECHNIQUES\PECHE%20AQUA\05%20FEAMPA\6%20E-SYNERGIE\1%20PIECES%20A%20FOURNIR%20FEAMPA\M10%20annexes%20techniq%20FEAMPA%20Commercialisation%20&amp;%20Transformation%20PDM%20ol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s"/>
      <sheetName val="Mode d'emploi"/>
      <sheetName val="Infos demandeur"/>
      <sheetName val="Groupe"/>
      <sheetName val="Productions &amp; prévisionnels"/>
      <sheetName val="Indicateurs"/>
      <sheetName val="Critères de sélection"/>
      <sheetName val="justif devis retenus"/>
    </sheetNames>
    <sheetDataSet>
      <sheetData sheetId="0" refreshError="1"/>
      <sheetData sheetId="1" refreshError="1"/>
      <sheetData sheetId="2">
        <row r="5">
          <cell r="D5">
            <v>2022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26763-3ACE-471C-BA30-158F9A4AE21F}">
  <dimension ref="A1:A17"/>
  <sheetViews>
    <sheetView workbookViewId="0">
      <selection activeCell="A15" sqref="A15:XFD15"/>
    </sheetView>
  </sheetViews>
  <sheetFormatPr baseColWidth="10" defaultColWidth="11.42578125" defaultRowHeight="15.75" x14ac:dyDescent="0.25"/>
  <cols>
    <col min="1" max="1" width="59.28515625" style="73" customWidth="1"/>
    <col min="2" max="2" width="62.7109375" style="73" customWidth="1"/>
    <col min="3" max="16384" width="11.42578125" style="73"/>
  </cols>
  <sheetData>
    <row r="1" spans="1:1" x14ac:dyDescent="0.25">
      <c r="A1" s="72" t="s">
        <v>118</v>
      </c>
    </row>
    <row r="2" spans="1:1" x14ac:dyDescent="0.25">
      <c r="A2" s="72" t="s">
        <v>119</v>
      </c>
    </row>
    <row r="4" spans="1:1" x14ac:dyDescent="0.25">
      <c r="A4" s="72" t="s">
        <v>120</v>
      </c>
    </row>
    <row r="5" spans="1:1" x14ac:dyDescent="0.25">
      <c r="A5" s="72" t="s">
        <v>121</v>
      </c>
    </row>
    <row r="6" spans="1:1" x14ac:dyDescent="0.25">
      <c r="A6" s="72" t="s">
        <v>119</v>
      </c>
    </row>
    <row r="8" spans="1:1" x14ac:dyDescent="0.25">
      <c r="A8" s="72" t="s">
        <v>116</v>
      </c>
    </row>
    <row r="9" spans="1:1" x14ac:dyDescent="0.25">
      <c r="A9" s="72" t="s">
        <v>117</v>
      </c>
    </row>
    <row r="11" spans="1:1" x14ac:dyDescent="0.25">
      <c r="A11" s="119" t="s">
        <v>251</v>
      </c>
    </row>
    <row r="12" spans="1:1" x14ac:dyDescent="0.25">
      <c r="A12" s="119" t="s">
        <v>252</v>
      </c>
    </row>
    <row r="13" spans="1:1" x14ac:dyDescent="0.25">
      <c r="A13" s="119" t="s">
        <v>253</v>
      </c>
    </row>
    <row r="14" spans="1:1" x14ac:dyDescent="0.25">
      <c r="A14" s="120"/>
    </row>
    <row r="15" spans="1:1" x14ac:dyDescent="0.25">
      <c r="A15" s="119" t="s">
        <v>254</v>
      </c>
    </row>
    <row r="16" spans="1:1" x14ac:dyDescent="0.25">
      <c r="A16" s="119" t="s">
        <v>255</v>
      </c>
    </row>
    <row r="17" spans="1:1" x14ac:dyDescent="0.25">
      <c r="A17" s="119" t="s">
        <v>256</v>
      </c>
    </row>
  </sheetData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39E301-8966-489A-BE18-668E396ED3E8}">
  <dimension ref="A1:J176"/>
  <sheetViews>
    <sheetView zoomScale="90" zoomScaleNormal="90" workbookViewId="0">
      <pane ySplit="3" topLeftCell="A4" activePane="bottomLeft" state="frozen"/>
      <selection pane="bottomLeft" activeCell="B5" sqref="B5"/>
    </sheetView>
  </sheetViews>
  <sheetFormatPr baseColWidth="10" defaultColWidth="11.42578125" defaultRowHeight="14.25" x14ac:dyDescent="0.25"/>
  <cols>
    <col min="1" max="1" width="63.42578125" style="9" customWidth="1"/>
    <col min="2" max="4" width="39.85546875" style="9" customWidth="1"/>
    <col min="5" max="16384" width="11.42578125" style="9"/>
  </cols>
  <sheetData>
    <row r="1" spans="1:10" ht="19.5" customHeight="1" x14ac:dyDescent="0.25">
      <c r="A1" s="189">
        <f>'1-Infos demandeur'!B1</f>
        <v>0</v>
      </c>
      <c r="B1" s="189"/>
      <c r="C1" s="189"/>
      <c r="D1" s="189"/>
    </row>
    <row r="2" spans="1:10" ht="6.75" customHeight="1" x14ac:dyDescent="0.25"/>
    <row r="3" spans="1:10" ht="38.25" customHeight="1" x14ac:dyDescent="0.25">
      <c r="A3" s="186" t="s">
        <v>215</v>
      </c>
      <c r="B3" s="186"/>
      <c r="C3" s="186"/>
      <c r="D3" s="186"/>
    </row>
    <row r="4" spans="1:10" s="10" customFormat="1" ht="32.25" customHeight="1" x14ac:dyDescent="0.25">
      <c r="A4" s="16" t="s">
        <v>126</v>
      </c>
      <c r="B4" s="18" t="s">
        <v>101</v>
      </c>
      <c r="C4" s="19" t="s">
        <v>102</v>
      </c>
      <c r="D4" s="19" t="s">
        <v>103</v>
      </c>
    </row>
    <row r="5" spans="1:10" ht="44.25" customHeight="1" x14ac:dyDescent="0.25">
      <c r="A5" s="20" t="s">
        <v>203</v>
      </c>
      <c r="B5" s="21"/>
      <c r="C5" s="21"/>
      <c r="D5" s="21"/>
    </row>
    <row r="6" spans="1:10" ht="44.25" customHeight="1" x14ac:dyDescent="0.25">
      <c r="A6" s="20" t="s">
        <v>204</v>
      </c>
      <c r="B6" s="21"/>
      <c r="C6" s="21"/>
      <c r="D6" s="21"/>
    </row>
    <row r="7" spans="1:10" ht="36" customHeight="1" x14ac:dyDescent="0.25">
      <c r="A7" s="20" t="s">
        <v>54</v>
      </c>
      <c r="B7" s="21"/>
      <c r="C7" s="21"/>
      <c r="D7" s="21"/>
    </row>
    <row r="8" spans="1:10" ht="36" customHeight="1" x14ac:dyDescent="0.25">
      <c r="A8" s="20" t="s">
        <v>201</v>
      </c>
      <c r="B8" s="21"/>
      <c r="C8" s="21"/>
      <c r="D8" s="21"/>
    </row>
    <row r="9" spans="1:10" ht="36" customHeight="1" x14ac:dyDescent="0.25">
      <c r="A9" s="20" t="s">
        <v>202</v>
      </c>
      <c r="B9" s="21"/>
      <c r="C9" s="21"/>
      <c r="D9" s="21"/>
    </row>
    <row r="10" spans="1:10" ht="36" customHeight="1" x14ac:dyDescent="0.25">
      <c r="A10" s="20" t="s">
        <v>55</v>
      </c>
      <c r="B10" s="21"/>
      <c r="C10" s="21"/>
      <c r="D10" s="21"/>
    </row>
    <row r="11" spans="1:10" ht="44.25" customHeight="1" x14ac:dyDescent="0.25">
      <c r="A11" s="20" t="s">
        <v>111</v>
      </c>
      <c r="B11" s="21"/>
      <c r="C11" s="21"/>
      <c r="D11" s="21"/>
    </row>
    <row r="12" spans="1:10" ht="36" customHeight="1" x14ac:dyDescent="0.25">
      <c r="A12" s="20" t="s">
        <v>56</v>
      </c>
      <c r="B12" s="21"/>
      <c r="C12" s="21"/>
      <c r="D12" s="21"/>
    </row>
    <row r="13" spans="1:10" ht="42.75" customHeight="1" x14ac:dyDescent="0.25">
      <c r="A13" s="19" t="s">
        <v>127</v>
      </c>
      <c r="B13" s="18" t="s">
        <v>26</v>
      </c>
      <c r="C13" s="18" t="s">
        <v>27</v>
      </c>
      <c r="D13" s="18" t="s">
        <v>28</v>
      </c>
    </row>
    <row r="14" spans="1:10" ht="35.25" customHeight="1" x14ac:dyDescent="0.25">
      <c r="A14" s="17" t="s">
        <v>199</v>
      </c>
      <c r="B14" s="18">
        <f>Nmoins3</f>
        <v>0</v>
      </c>
      <c r="C14" s="18">
        <f>Nmoins2</f>
        <v>0</v>
      </c>
      <c r="D14" s="18">
        <f>Nmoins1</f>
        <v>0</v>
      </c>
      <c r="E14" s="184" t="s">
        <v>198</v>
      </c>
      <c r="F14" s="185"/>
      <c r="G14" s="185"/>
      <c r="H14" s="185"/>
      <c r="I14" s="185"/>
      <c r="J14" s="185"/>
    </row>
    <row r="15" spans="1:10" ht="24.75" customHeight="1" x14ac:dyDescent="0.25">
      <c r="A15" s="58" t="s">
        <v>57</v>
      </c>
      <c r="B15" s="60">
        <f>'1-Infos demandeur'!B11</f>
        <v>0</v>
      </c>
      <c r="C15" s="60">
        <f>'1-Infos demandeur'!C11</f>
        <v>0</v>
      </c>
      <c r="D15" s="60">
        <f>'1-Infos demandeur'!D11</f>
        <v>0</v>
      </c>
      <c r="E15" s="184" t="s">
        <v>198</v>
      </c>
      <c r="F15" s="185"/>
      <c r="G15" s="185"/>
      <c r="H15" s="185"/>
      <c r="I15" s="185"/>
      <c r="J15" s="185"/>
    </row>
    <row r="16" spans="1:10" ht="24.75" customHeight="1" x14ac:dyDescent="0.25">
      <c r="A16" s="58" t="s">
        <v>58</v>
      </c>
      <c r="B16" s="61"/>
      <c r="C16" s="61"/>
      <c r="D16" s="61"/>
    </row>
    <row r="17" spans="1:4" ht="24.75" customHeight="1" x14ac:dyDescent="0.25">
      <c r="A17" s="99" t="s">
        <v>59</v>
      </c>
      <c r="B17" s="100">
        <f>SUM(B18:B24)</f>
        <v>0</v>
      </c>
      <c r="C17" s="100">
        <f>SUM(C18:C24)</f>
        <v>0</v>
      </c>
      <c r="D17" s="100">
        <f>SUM(D18:D24)</f>
        <v>0</v>
      </c>
    </row>
    <row r="18" spans="1:4" ht="24.75" customHeight="1" x14ac:dyDescent="0.25">
      <c r="A18" s="59" t="s">
        <v>200</v>
      </c>
      <c r="B18" s="61"/>
      <c r="C18" s="61"/>
      <c r="D18" s="61"/>
    </row>
    <row r="19" spans="1:4" ht="24.75" customHeight="1" x14ac:dyDescent="0.25">
      <c r="A19" s="59" t="s">
        <v>60</v>
      </c>
      <c r="B19" s="61"/>
      <c r="C19" s="61"/>
      <c r="D19" s="61"/>
    </row>
    <row r="20" spans="1:4" ht="24.75" customHeight="1" x14ac:dyDescent="0.25">
      <c r="A20" s="59" t="s">
        <v>61</v>
      </c>
      <c r="B20" s="61"/>
      <c r="C20" s="61"/>
      <c r="D20" s="61"/>
    </row>
    <row r="21" spans="1:4" ht="24.75" customHeight="1" x14ac:dyDescent="0.25">
      <c r="A21" s="59" t="s">
        <v>62</v>
      </c>
      <c r="B21" s="61"/>
      <c r="C21" s="61"/>
      <c r="D21" s="61"/>
    </row>
    <row r="22" spans="1:4" ht="24.75" customHeight="1" x14ac:dyDescent="0.25">
      <c r="A22" s="59" t="s">
        <v>63</v>
      </c>
      <c r="B22" s="61"/>
      <c r="C22" s="61"/>
      <c r="D22" s="61"/>
    </row>
    <row r="23" spans="1:4" ht="24.75" customHeight="1" x14ac:dyDescent="0.25">
      <c r="A23" s="59" t="s">
        <v>64</v>
      </c>
      <c r="B23" s="61"/>
      <c r="C23" s="61"/>
      <c r="D23" s="61"/>
    </row>
    <row r="24" spans="1:4" ht="24.75" customHeight="1" x14ac:dyDescent="0.25">
      <c r="A24" s="59" t="s">
        <v>65</v>
      </c>
      <c r="B24" s="61"/>
      <c r="C24" s="61"/>
      <c r="D24" s="61"/>
    </row>
    <row r="25" spans="1:4" ht="24.75" customHeight="1" x14ac:dyDescent="0.25">
      <c r="A25" s="99" t="s">
        <v>66</v>
      </c>
      <c r="B25" s="100">
        <f>SUM(B26:B31)</f>
        <v>0</v>
      </c>
      <c r="C25" s="100">
        <f>SUM(C26:C31)</f>
        <v>0</v>
      </c>
      <c r="D25" s="100">
        <f>SUM(D26:D31)</f>
        <v>0</v>
      </c>
    </row>
    <row r="26" spans="1:4" ht="24.75" customHeight="1" x14ac:dyDescent="0.2">
      <c r="A26" s="59" t="s">
        <v>68</v>
      </c>
      <c r="B26" s="61"/>
      <c r="C26" s="98"/>
      <c r="D26" s="98"/>
    </row>
    <row r="27" spans="1:4" ht="24.75" customHeight="1" x14ac:dyDescent="0.2">
      <c r="A27" s="59" t="s">
        <v>67</v>
      </c>
      <c r="B27" s="61"/>
      <c r="C27" s="98"/>
      <c r="D27" s="98"/>
    </row>
    <row r="28" spans="1:4" s="11" customFormat="1" ht="24.75" customHeight="1" x14ac:dyDescent="0.2">
      <c r="A28" s="59" t="s">
        <v>69</v>
      </c>
      <c r="B28" s="61"/>
      <c r="C28" s="98"/>
      <c r="D28" s="98"/>
    </row>
    <row r="29" spans="1:4" ht="24.75" customHeight="1" x14ac:dyDescent="0.2">
      <c r="A29" s="59" t="s">
        <v>70</v>
      </c>
      <c r="B29" s="61"/>
      <c r="C29" s="98"/>
      <c r="D29" s="98"/>
    </row>
    <row r="30" spans="1:4" ht="24.75" customHeight="1" x14ac:dyDescent="0.2">
      <c r="A30" s="59" t="s">
        <v>71</v>
      </c>
      <c r="B30" s="61"/>
      <c r="C30" s="98"/>
      <c r="D30" s="98"/>
    </row>
    <row r="31" spans="1:4" ht="24.75" customHeight="1" x14ac:dyDescent="0.2">
      <c r="A31" s="59" t="s">
        <v>100</v>
      </c>
      <c r="B31" s="61"/>
      <c r="C31" s="98"/>
      <c r="D31" s="98"/>
    </row>
    <row r="32" spans="1:4" ht="48.75" customHeight="1" x14ac:dyDescent="0.25">
      <c r="A32" s="99" t="s">
        <v>194</v>
      </c>
      <c r="B32" s="100">
        <f>B15+B16-B17-B25</f>
        <v>0</v>
      </c>
      <c r="C32" s="100">
        <f>C15+C16-C17-C25</f>
        <v>0</v>
      </c>
      <c r="D32" s="100">
        <f>D15+D16-D17-D25</f>
        <v>0</v>
      </c>
    </row>
    <row r="33" spans="1:10" ht="24.75" customHeight="1" x14ac:dyDescent="0.2">
      <c r="A33" s="59" t="s">
        <v>72</v>
      </c>
      <c r="B33" s="61"/>
      <c r="C33" s="98"/>
      <c r="D33" s="98"/>
    </row>
    <row r="34" spans="1:10" ht="24.75" customHeight="1" x14ac:dyDescent="0.25">
      <c r="A34" s="99" t="s">
        <v>195</v>
      </c>
      <c r="B34" s="100">
        <f>SUM(B35:B38)</f>
        <v>0</v>
      </c>
      <c r="C34" s="100">
        <f>SUM(C35:C38)</f>
        <v>0</v>
      </c>
      <c r="D34" s="100">
        <f>SUM(D35:D38)</f>
        <v>0</v>
      </c>
    </row>
    <row r="35" spans="1:10" ht="24.75" customHeight="1" x14ac:dyDescent="0.2">
      <c r="A35" s="59" t="s">
        <v>73</v>
      </c>
      <c r="B35" s="61"/>
      <c r="C35" s="98"/>
      <c r="D35" s="98"/>
    </row>
    <row r="36" spans="1:10" ht="24.75" customHeight="1" x14ac:dyDescent="0.2">
      <c r="A36" s="59" t="s">
        <v>74</v>
      </c>
      <c r="B36" s="61"/>
      <c r="C36" s="98"/>
      <c r="D36" s="98"/>
    </row>
    <row r="37" spans="1:10" ht="24.75" customHeight="1" x14ac:dyDescent="0.2">
      <c r="A37" s="59" t="s">
        <v>75</v>
      </c>
      <c r="B37" s="61"/>
      <c r="C37" s="98"/>
      <c r="D37" s="98"/>
    </row>
    <row r="38" spans="1:10" ht="24.75" customHeight="1" x14ac:dyDescent="0.2">
      <c r="A38" s="59" t="s">
        <v>76</v>
      </c>
      <c r="B38" s="61"/>
      <c r="C38" s="98"/>
      <c r="D38" s="98"/>
    </row>
    <row r="39" spans="1:10" ht="39" customHeight="1" x14ac:dyDescent="0.25">
      <c r="A39" s="99" t="s">
        <v>196</v>
      </c>
      <c r="B39" s="100">
        <f>B32-B33-B34</f>
        <v>0</v>
      </c>
      <c r="C39" s="100">
        <f>C32-C33-C34</f>
        <v>0</v>
      </c>
      <c r="D39" s="100">
        <f>D32-D33-D34</f>
        <v>0</v>
      </c>
      <c r="F39" s="12"/>
    </row>
    <row r="40" spans="1:10" ht="24.75" customHeight="1" x14ac:dyDescent="0.2">
      <c r="A40" s="59" t="s">
        <v>77</v>
      </c>
      <c r="B40" s="61"/>
      <c r="C40" s="98"/>
      <c r="D40" s="98"/>
    </row>
    <row r="41" spans="1:10" ht="24.75" customHeight="1" x14ac:dyDescent="0.25">
      <c r="A41" s="59" t="s">
        <v>78</v>
      </c>
      <c r="B41" s="60">
        <f>'1-Infos demandeur'!B13</f>
        <v>0</v>
      </c>
      <c r="C41" s="60">
        <f>'1-Infos demandeur'!C13</f>
        <v>0</v>
      </c>
      <c r="D41" s="60">
        <f>'1-Infos demandeur'!D13</f>
        <v>0</v>
      </c>
      <c r="E41" s="184" t="s">
        <v>198</v>
      </c>
      <c r="F41" s="185"/>
      <c r="G41" s="185"/>
      <c r="H41" s="185"/>
      <c r="I41" s="185"/>
      <c r="J41" s="185"/>
    </row>
    <row r="42" spans="1:10" ht="41.25" customHeight="1" x14ac:dyDescent="0.25">
      <c r="A42" s="99" t="s">
        <v>197</v>
      </c>
      <c r="B42" s="100">
        <f>B39-B40-B41</f>
        <v>0</v>
      </c>
      <c r="C42" s="100">
        <f>C39-C40-C41</f>
        <v>0</v>
      </c>
      <c r="D42" s="100">
        <f>D39-D40-D41</f>
        <v>0</v>
      </c>
    </row>
    <row r="43" spans="1:10" ht="36.75" customHeight="1" x14ac:dyDescent="0.2">
      <c r="A43" s="59" t="s">
        <v>104</v>
      </c>
      <c r="B43" s="61"/>
      <c r="C43" s="98"/>
      <c r="D43" s="98"/>
    </row>
    <row r="44" spans="1:10" ht="24.75" customHeight="1" x14ac:dyDescent="0.2">
      <c r="A44" s="59" t="s">
        <v>79</v>
      </c>
      <c r="B44" s="61"/>
      <c r="C44" s="98"/>
      <c r="D44" s="98"/>
    </row>
    <row r="45" spans="1:10" ht="24.75" customHeight="1" x14ac:dyDescent="0.25">
      <c r="A45" s="99" t="s">
        <v>80</v>
      </c>
      <c r="B45" s="100">
        <f>B42+B43-B44</f>
        <v>0</v>
      </c>
      <c r="C45" s="100">
        <f>C42+C43-C44</f>
        <v>0</v>
      </c>
      <c r="D45" s="100">
        <f>D42+D43-D44</f>
        <v>0</v>
      </c>
    </row>
    <row r="46" spans="1:10" ht="24.75" customHeight="1" x14ac:dyDescent="0.25">
      <c r="A46" s="22" t="s">
        <v>106</v>
      </c>
      <c r="B46" s="62">
        <f>B45+B41-B43</f>
        <v>0</v>
      </c>
      <c r="C46" s="62">
        <f>C45+C41-C43</f>
        <v>0</v>
      </c>
      <c r="D46" s="62">
        <f>D45+D41-D43</f>
        <v>0</v>
      </c>
    </row>
    <row r="47" spans="1:10" ht="24.75" customHeight="1" x14ac:dyDescent="0.25">
      <c r="A47" s="23" t="s">
        <v>105</v>
      </c>
      <c r="B47" s="63"/>
      <c r="C47" s="63"/>
      <c r="D47" s="63"/>
    </row>
    <row r="48" spans="1:10" ht="24.75" customHeight="1" x14ac:dyDescent="0.25">
      <c r="A48" s="22" t="s">
        <v>107</v>
      </c>
      <c r="B48" s="62">
        <f>B46-B47</f>
        <v>0</v>
      </c>
      <c r="C48" s="62">
        <f>C46-C47</f>
        <v>0</v>
      </c>
      <c r="D48" s="62">
        <f>D46-D47</f>
        <v>0</v>
      </c>
    </row>
    <row r="49" spans="1:5" ht="24.75" customHeight="1" x14ac:dyDescent="0.25">
      <c r="A49" s="22" t="s">
        <v>108</v>
      </c>
      <c r="B49" s="62">
        <f>B48</f>
        <v>0</v>
      </c>
      <c r="C49" s="62">
        <f>B49+C48</f>
        <v>0</v>
      </c>
      <c r="D49" s="62">
        <f>C49+D48</f>
        <v>0</v>
      </c>
    </row>
    <row r="50" spans="1:5" ht="47.25" customHeight="1" x14ac:dyDescent="0.25">
      <c r="A50" s="188" t="s">
        <v>128</v>
      </c>
      <c r="B50" s="188"/>
      <c r="C50" s="188"/>
      <c r="D50" s="188"/>
    </row>
    <row r="51" spans="1:5" ht="55.5" customHeight="1" x14ac:dyDescent="0.25">
      <c r="A51" s="57" t="s">
        <v>81</v>
      </c>
      <c r="B51" s="187"/>
      <c r="C51" s="187"/>
      <c r="D51" s="187"/>
    </row>
    <row r="52" spans="1:5" ht="55.5" customHeight="1" x14ac:dyDescent="0.25">
      <c r="A52" s="57" t="s">
        <v>82</v>
      </c>
      <c r="B52" s="187"/>
      <c r="C52" s="187"/>
      <c r="D52" s="187"/>
    </row>
    <row r="53" spans="1:5" ht="55.5" customHeight="1" x14ac:dyDescent="0.25">
      <c r="A53" s="57" t="s">
        <v>83</v>
      </c>
      <c r="B53" s="187"/>
      <c r="C53" s="187"/>
      <c r="D53" s="187"/>
    </row>
    <row r="54" spans="1:5" ht="51.75" customHeight="1" x14ac:dyDescent="0.25">
      <c r="A54" s="188" t="s">
        <v>129</v>
      </c>
      <c r="B54" s="188"/>
      <c r="C54" s="188"/>
      <c r="D54" s="188"/>
    </row>
    <row r="55" spans="1:5" ht="51.75" customHeight="1" x14ac:dyDescent="0.25">
      <c r="A55" s="57" t="s">
        <v>84</v>
      </c>
      <c r="B55" s="187"/>
      <c r="C55" s="187"/>
      <c r="D55" s="187"/>
    </row>
    <row r="56" spans="1:5" ht="51.75" customHeight="1" x14ac:dyDescent="0.25">
      <c r="A56" s="57" t="s">
        <v>85</v>
      </c>
      <c r="B56" s="187"/>
      <c r="C56" s="187"/>
      <c r="D56" s="187"/>
    </row>
    <row r="57" spans="1:5" ht="51.75" customHeight="1" x14ac:dyDescent="0.25">
      <c r="A57" s="57" t="s">
        <v>123</v>
      </c>
      <c r="B57" s="187"/>
      <c r="C57" s="187"/>
      <c r="D57" s="187"/>
    </row>
    <row r="58" spans="1:5" ht="51.75" customHeight="1" x14ac:dyDescent="0.25">
      <c r="A58" s="57" t="s">
        <v>122</v>
      </c>
      <c r="B58" s="187"/>
      <c r="C58" s="187"/>
      <c r="D58" s="187"/>
    </row>
    <row r="59" spans="1:5" ht="51.75" customHeight="1" x14ac:dyDescent="0.25">
      <c r="A59" s="57" t="s">
        <v>124</v>
      </c>
      <c r="B59" s="187"/>
      <c r="C59" s="187"/>
      <c r="D59" s="187"/>
    </row>
    <row r="60" spans="1:5" ht="48.75" customHeight="1" x14ac:dyDescent="0.25">
      <c r="A60" s="15" t="s">
        <v>130</v>
      </c>
      <c r="B60" s="15" t="s">
        <v>250</v>
      </c>
      <c r="C60" s="15" t="s">
        <v>109</v>
      </c>
      <c r="D60" s="15" t="s">
        <v>110</v>
      </c>
    </row>
    <row r="61" spans="1:5" ht="39.75" customHeight="1" x14ac:dyDescent="0.25">
      <c r="A61" s="14" t="s">
        <v>99</v>
      </c>
      <c r="B61" s="101"/>
      <c r="C61" s="101"/>
      <c r="D61" s="101"/>
      <c r="E61" s="90" t="s">
        <v>245</v>
      </c>
    </row>
    <row r="62" spans="1:5" ht="26.25" customHeight="1" x14ac:dyDescent="0.25">
      <c r="A62" s="58" t="s">
        <v>57</v>
      </c>
      <c r="B62" s="61"/>
      <c r="C62" s="61"/>
      <c r="D62" s="61"/>
    </row>
    <row r="63" spans="1:5" ht="26.25" customHeight="1" x14ac:dyDescent="0.25">
      <c r="A63" s="58" t="s">
        <v>58</v>
      </c>
      <c r="B63" s="61"/>
      <c r="C63" s="61"/>
      <c r="D63" s="61"/>
    </row>
    <row r="64" spans="1:5" ht="26.25" customHeight="1" x14ac:dyDescent="0.25">
      <c r="A64" s="99" t="s">
        <v>59</v>
      </c>
      <c r="B64" s="100">
        <f>SUM(B65:B71)</f>
        <v>0</v>
      </c>
      <c r="C64" s="100">
        <f>SUM(C65:C71)</f>
        <v>0</v>
      </c>
      <c r="D64" s="100">
        <f>SUM(D65:D71)</f>
        <v>0</v>
      </c>
    </row>
    <row r="65" spans="1:9" ht="26.25" customHeight="1" x14ac:dyDescent="0.25">
      <c r="A65" s="59" t="s">
        <v>200</v>
      </c>
      <c r="B65" s="61"/>
      <c r="C65" s="61"/>
      <c r="D65" s="61"/>
    </row>
    <row r="66" spans="1:9" ht="26.25" customHeight="1" x14ac:dyDescent="0.25">
      <c r="A66" s="59" t="s">
        <v>60</v>
      </c>
      <c r="B66" s="61"/>
      <c r="C66" s="61"/>
      <c r="D66" s="61"/>
      <c r="G66" s="11"/>
      <c r="H66" s="11"/>
      <c r="I66" s="11"/>
    </row>
    <row r="67" spans="1:9" ht="26.25" customHeight="1" x14ac:dyDescent="0.25">
      <c r="A67" s="59" t="s">
        <v>61</v>
      </c>
      <c r="B67" s="61"/>
      <c r="C67" s="61"/>
      <c r="D67" s="61"/>
    </row>
    <row r="68" spans="1:9" ht="26.25" customHeight="1" x14ac:dyDescent="0.25">
      <c r="A68" s="59" t="s">
        <v>62</v>
      </c>
      <c r="B68" s="61"/>
      <c r="C68" s="61"/>
      <c r="D68" s="61"/>
    </row>
    <row r="69" spans="1:9" ht="26.25" customHeight="1" x14ac:dyDescent="0.25">
      <c r="A69" s="59" t="s">
        <v>63</v>
      </c>
      <c r="B69" s="61"/>
      <c r="C69" s="61"/>
      <c r="D69" s="61"/>
    </row>
    <row r="70" spans="1:9" ht="26.25" customHeight="1" x14ac:dyDescent="0.25">
      <c r="A70" s="59" t="s">
        <v>64</v>
      </c>
      <c r="B70" s="61"/>
      <c r="C70" s="61"/>
      <c r="D70" s="61"/>
    </row>
    <row r="71" spans="1:9" ht="26.25" customHeight="1" x14ac:dyDescent="0.25">
      <c r="A71" s="59" t="s">
        <v>65</v>
      </c>
      <c r="B71" s="61"/>
      <c r="C71" s="61"/>
      <c r="D71" s="61"/>
    </row>
    <row r="72" spans="1:9" ht="26.25" customHeight="1" x14ac:dyDescent="0.25">
      <c r="A72" s="99" t="s">
        <v>66</v>
      </c>
      <c r="B72" s="100">
        <f>SUM(B73:B78)</f>
        <v>0</v>
      </c>
      <c r="C72" s="100">
        <f>SUM(C73:C78)</f>
        <v>0</v>
      </c>
      <c r="D72" s="100">
        <f>SUM(D73:D78)</f>
        <v>0</v>
      </c>
    </row>
    <row r="73" spans="1:9" ht="26.25" customHeight="1" x14ac:dyDescent="0.2">
      <c r="A73" s="59" t="s">
        <v>68</v>
      </c>
      <c r="B73" s="61"/>
      <c r="C73" s="98"/>
      <c r="D73" s="98"/>
    </row>
    <row r="74" spans="1:9" ht="26.25" customHeight="1" x14ac:dyDescent="0.2">
      <c r="A74" s="59" t="s">
        <v>67</v>
      </c>
      <c r="B74" s="61"/>
      <c r="C74" s="98"/>
      <c r="D74" s="98"/>
    </row>
    <row r="75" spans="1:9" s="11" customFormat="1" ht="26.25" customHeight="1" x14ac:dyDescent="0.2">
      <c r="A75" s="59" t="s">
        <v>69</v>
      </c>
      <c r="B75" s="61"/>
      <c r="C75" s="98"/>
      <c r="D75" s="98"/>
      <c r="G75" s="9"/>
      <c r="H75" s="9"/>
      <c r="I75" s="9"/>
    </row>
    <row r="76" spans="1:9" ht="26.25" customHeight="1" x14ac:dyDescent="0.2">
      <c r="A76" s="59" t="s">
        <v>70</v>
      </c>
      <c r="B76" s="61"/>
      <c r="C76" s="98"/>
      <c r="D76" s="98"/>
    </row>
    <row r="77" spans="1:9" ht="26.25" customHeight="1" x14ac:dyDescent="0.2">
      <c r="A77" s="59" t="s">
        <v>71</v>
      </c>
      <c r="B77" s="61"/>
      <c r="C77" s="98"/>
      <c r="D77" s="98"/>
    </row>
    <row r="78" spans="1:9" ht="26.25" customHeight="1" x14ac:dyDescent="0.2">
      <c r="A78" s="59" t="s">
        <v>100</v>
      </c>
      <c r="B78" s="61"/>
      <c r="C78" s="98"/>
      <c r="D78" s="98"/>
    </row>
    <row r="79" spans="1:9" ht="51" customHeight="1" x14ac:dyDescent="0.25">
      <c r="A79" s="99" t="s">
        <v>194</v>
      </c>
      <c r="B79" s="100">
        <f>B62+B63-B64-B72</f>
        <v>0</v>
      </c>
      <c r="C79" s="100">
        <f>C62+C63-C64-C72</f>
        <v>0</v>
      </c>
      <c r="D79" s="100">
        <f>D62+D63-D64-D72</f>
        <v>0</v>
      </c>
    </row>
    <row r="80" spans="1:9" ht="26.25" customHeight="1" x14ac:dyDescent="0.2">
      <c r="A80" s="59" t="s">
        <v>72</v>
      </c>
      <c r="B80" s="61"/>
      <c r="C80" s="98"/>
      <c r="D80" s="98"/>
    </row>
    <row r="81" spans="1:6" ht="26.25" customHeight="1" x14ac:dyDescent="0.25">
      <c r="A81" s="99" t="s">
        <v>195</v>
      </c>
      <c r="B81" s="100">
        <f>SUM(B82:B85)</f>
        <v>0</v>
      </c>
      <c r="C81" s="100">
        <f>SUM(C82:C85)</f>
        <v>0</v>
      </c>
      <c r="D81" s="100">
        <f>SUM(D82:D85)</f>
        <v>0</v>
      </c>
    </row>
    <row r="82" spans="1:6" ht="26.25" customHeight="1" x14ac:dyDescent="0.2">
      <c r="A82" s="59" t="s">
        <v>73</v>
      </c>
      <c r="B82" s="61"/>
      <c r="C82" s="98"/>
      <c r="D82" s="98"/>
    </row>
    <row r="83" spans="1:6" ht="26.25" customHeight="1" x14ac:dyDescent="0.2">
      <c r="A83" s="59" t="s">
        <v>74</v>
      </c>
      <c r="B83" s="61"/>
      <c r="C83" s="98"/>
      <c r="D83" s="98"/>
    </row>
    <row r="84" spans="1:6" ht="26.25" customHeight="1" x14ac:dyDescent="0.2">
      <c r="A84" s="59" t="s">
        <v>75</v>
      </c>
      <c r="B84" s="61"/>
      <c r="C84" s="98"/>
      <c r="D84" s="98"/>
    </row>
    <row r="85" spans="1:6" ht="26.25" customHeight="1" x14ac:dyDescent="0.2">
      <c r="A85" s="59" t="s">
        <v>76</v>
      </c>
      <c r="B85" s="61"/>
      <c r="C85" s="98"/>
      <c r="D85" s="98"/>
    </row>
    <row r="86" spans="1:6" ht="33" customHeight="1" x14ac:dyDescent="0.25">
      <c r="A86" s="99" t="s">
        <v>196</v>
      </c>
      <c r="B86" s="100">
        <f>B79-B80-B81</f>
        <v>0</v>
      </c>
      <c r="C86" s="100">
        <f>C79-C80-C81</f>
        <v>0</v>
      </c>
      <c r="D86" s="100">
        <f>D79-D80-D81</f>
        <v>0</v>
      </c>
      <c r="F86" s="12"/>
    </row>
    <row r="87" spans="1:6" ht="26.25" customHeight="1" x14ac:dyDescent="0.2">
      <c r="A87" s="59" t="s">
        <v>77</v>
      </c>
      <c r="B87" s="61"/>
      <c r="C87" s="98"/>
      <c r="D87" s="98"/>
    </row>
    <row r="88" spans="1:6" ht="26.25" customHeight="1" x14ac:dyDescent="0.2">
      <c r="A88" s="59" t="s">
        <v>78</v>
      </c>
      <c r="B88" s="61"/>
      <c r="C88" s="98"/>
      <c r="D88" s="98"/>
    </row>
    <row r="89" spans="1:6" ht="39" customHeight="1" x14ac:dyDescent="0.25">
      <c r="A89" s="99" t="s">
        <v>197</v>
      </c>
      <c r="B89" s="100">
        <f>B86-B87-B88</f>
        <v>0</v>
      </c>
      <c r="C89" s="100">
        <f>C86-C87-C88</f>
        <v>0</v>
      </c>
      <c r="D89" s="100">
        <f>D86-D87-D88</f>
        <v>0</v>
      </c>
    </row>
    <row r="90" spans="1:6" ht="36" customHeight="1" x14ac:dyDescent="0.2">
      <c r="A90" s="59" t="s">
        <v>104</v>
      </c>
      <c r="B90" s="61"/>
      <c r="C90" s="98"/>
      <c r="D90" s="98"/>
    </row>
    <row r="91" spans="1:6" ht="26.25" customHeight="1" x14ac:dyDescent="0.2">
      <c r="A91" s="59" t="s">
        <v>79</v>
      </c>
      <c r="B91" s="61"/>
      <c r="C91" s="98"/>
      <c r="D91" s="98"/>
    </row>
    <row r="92" spans="1:6" ht="26.25" customHeight="1" x14ac:dyDescent="0.25">
      <c r="A92" s="99" t="s">
        <v>80</v>
      </c>
      <c r="B92" s="100">
        <f>B89+B90-B91</f>
        <v>0</v>
      </c>
      <c r="C92" s="100">
        <f>C89+C90-C91</f>
        <v>0</v>
      </c>
      <c r="D92" s="100">
        <f>D89+D90-D91</f>
        <v>0</v>
      </c>
    </row>
    <row r="93" spans="1:6" ht="26.25" customHeight="1" x14ac:dyDescent="0.25">
      <c r="A93" s="22" t="s">
        <v>106</v>
      </c>
      <c r="B93" s="62">
        <f>B92+B88-B90</f>
        <v>0</v>
      </c>
      <c r="C93" s="62">
        <f t="shared" ref="C93:D93" si="0">C92+C88-C90</f>
        <v>0</v>
      </c>
      <c r="D93" s="62">
        <f t="shared" si="0"/>
        <v>0</v>
      </c>
    </row>
    <row r="94" spans="1:6" ht="26.25" customHeight="1" x14ac:dyDescent="0.25">
      <c r="A94" s="23" t="s">
        <v>105</v>
      </c>
      <c r="B94" s="63"/>
      <c r="C94" s="63"/>
      <c r="D94" s="63"/>
    </row>
    <row r="95" spans="1:6" ht="26.25" customHeight="1" x14ac:dyDescent="0.25">
      <c r="A95" s="22" t="s">
        <v>107</v>
      </c>
      <c r="B95" s="62">
        <f>B93-B94</f>
        <v>0</v>
      </c>
      <c r="C95" s="62">
        <f>C93-C94</f>
        <v>0</v>
      </c>
      <c r="D95" s="62">
        <f>D93-D94</f>
        <v>0</v>
      </c>
    </row>
    <row r="96" spans="1:6" ht="26.25" customHeight="1" x14ac:dyDescent="0.25">
      <c r="A96" s="22" t="s">
        <v>108</v>
      </c>
      <c r="B96" s="62">
        <f>B95</f>
        <v>0</v>
      </c>
      <c r="C96" s="62">
        <f>B96+C95</f>
        <v>0</v>
      </c>
      <c r="D96" s="62">
        <f>C96+D95</f>
        <v>0</v>
      </c>
    </row>
    <row r="97" spans="1:4" ht="46.5" customHeight="1" x14ac:dyDescent="0.25">
      <c r="A97" s="188" t="s">
        <v>131</v>
      </c>
      <c r="B97" s="188"/>
      <c r="C97" s="188"/>
      <c r="D97" s="188"/>
    </row>
    <row r="98" spans="1:4" ht="49.5" customHeight="1" x14ac:dyDescent="0.25">
      <c r="A98" s="57" t="s">
        <v>86</v>
      </c>
      <c r="B98" s="187"/>
      <c r="C98" s="187"/>
      <c r="D98" s="187"/>
    </row>
    <row r="99" spans="1:4" ht="49.5" customHeight="1" x14ac:dyDescent="0.25">
      <c r="A99" s="57" t="s">
        <v>87</v>
      </c>
      <c r="B99" s="187"/>
      <c r="C99" s="187"/>
      <c r="D99" s="187"/>
    </row>
    <row r="100" spans="1:4" ht="17.25" customHeight="1" x14ac:dyDescent="0.25"/>
    <row r="176" ht="15.75" customHeight="1" x14ac:dyDescent="0.25"/>
  </sheetData>
  <sheetProtection algorithmName="SHA-512" hashValue="WWOXCISieyn5l/sEpeAdPav47PsNMbWPgiY12CTcctNLcA0YNucog8H60528StjRS/18cSFSg3ipG8eYiu3NVw==" saltValue="Tjl4MlqmGq+VpYEmbxuwMQ==" spinCount="100000" sheet="1" formatRows="0"/>
  <mergeCells count="18">
    <mergeCell ref="A1:D1"/>
    <mergeCell ref="B99:D99"/>
    <mergeCell ref="B55:D55"/>
    <mergeCell ref="B56:D56"/>
    <mergeCell ref="B57:D57"/>
    <mergeCell ref="A97:D97"/>
    <mergeCell ref="B58:D58"/>
    <mergeCell ref="B59:D59"/>
    <mergeCell ref="E41:J41"/>
    <mergeCell ref="E15:J15"/>
    <mergeCell ref="E14:J14"/>
    <mergeCell ref="A3:D3"/>
    <mergeCell ref="B98:D98"/>
    <mergeCell ref="A50:D50"/>
    <mergeCell ref="B51:D51"/>
    <mergeCell ref="B52:D52"/>
    <mergeCell ref="B53:D53"/>
    <mergeCell ref="A54:D54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D6AC28-FCC7-4AC7-B089-0B7A21366FB2}">
  <dimension ref="A12:M18"/>
  <sheetViews>
    <sheetView tabSelected="1" workbookViewId="0">
      <selection activeCell="M16" sqref="M16"/>
    </sheetView>
  </sheetViews>
  <sheetFormatPr baseColWidth="10" defaultColWidth="11" defaultRowHeight="14.25" x14ac:dyDescent="0.2"/>
  <cols>
    <col min="1" max="1" width="10.42578125" style="1" customWidth="1"/>
    <col min="2" max="16384" width="11" style="1"/>
  </cols>
  <sheetData>
    <row r="12" spans="1:13" ht="18" x14ac:dyDescent="0.25">
      <c r="A12" s="3" t="s">
        <v>45</v>
      </c>
    </row>
    <row r="14" spans="1:13" ht="15" x14ac:dyDescent="0.25">
      <c r="A14" s="4" t="s">
        <v>46</v>
      </c>
      <c r="C14" s="7" t="s">
        <v>269</v>
      </c>
    </row>
    <row r="16" spans="1:13" ht="15" x14ac:dyDescent="0.25">
      <c r="A16" s="5" t="s">
        <v>47</v>
      </c>
      <c r="M16" s="6"/>
    </row>
    <row r="18" spans="1:1" x14ac:dyDescent="0.2">
      <c r="A18" s="1" t="s">
        <v>268</v>
      </c>
    </row>
  </sheetData>
  <sheetProtection algorithmName="SHA-512" hashValue="AG26Hl6exVPmtjr6DUwaAH8YnNsYWeSq4bzCDXba2Lqx/qlepw+AFcrRat7sL2u07zodF928m5JdyZwpumqIkw==" saltValue="zj8z1hb+x7zUt9ooOMz3sg==" spinCount="100000" sheet="1" formatColumns="0"/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D18F74-6366-4424-8B9A-7359CA40EEAD}">
  <dimension ref="A1:G20"/>
  <sheetViews>
    <sheetView zoomScale="85" zoomScaleNormal="85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1" sqref="B1:D1"/>
    </sheetView>
  </sheetViews>
  <sheetFormatPr baseColWidth="10" defaultColWidth="10.85546875" defaultRowHeight="14.25" x14ac:dyDescent="0.25"/>
  <cols>
    <col min="1" max="1" width="51.140625" style="86" customWidth="1"/>
    <col min="2" max="2" width="36.85546875" style="86" customWidth="1"/>
    <col min="3" max="3" width="34" style="86" customWidth="1"/>
    <col min="4" max="4" width="36.85546875" style="86" customWidth="1"/>
    <col min="5" max="7" width="20" style="86" customWidth="1"/>
    <col min="8" max="16384" width="10.85546875" style="86"/>
  </cols>
  <sheetData>
    <row r="1" spans="1:7" ht="26.25" customHeight="1" x14ac:dyDescent="0.25">
      <c r="A1" s="85" t="s">
        <v>12</v>
      </c>
      <c r="B1" s="125"/>
      <c r="C1" s="125"/>
      <c r="D1" s="125"/>
    </row>
    <row r="2" spans="1:7" ht="28.5" customHeight="1" x14ac:dyDescent="0.25">
      <c r="A2" s="85" t="s">
        <v>13</v>
      </c>
      <c r="B2" s="125"/>
      <c r="C2" s="125"/>
      <c r="D2" s="125"/>
    </row>
    <row r="4" spans="1:7" ht="47.25" customHeight="1" x14ac:dyDescent="0.25">
      <c r="A4" s="87" t="s">
        <v>15</v>
      </c>
      <c r="B4" s="88" t="s">
        <v>26</v>
      </c>
      <c r="C4" s="88" t="s">
        <v>27</v>
      </c>
      <c r="D4" s="88" t="s">
        <v>88</v>
      </c>
    </row>
    <row r="5" spans="1:7" ht="27.75" customHeight="1" x14ac:dyDescent="0.25">
      <c r="A5" s="89" t="s">
        <v>97</v>
      </c>
      <c r="B5" s="24"/>
      <c r="C5" s="24"/>
      <c r="D5" s="24"/>
      <c r="E5" s="90" t="s">
        <v>98</v>
      </c>
    </row>
    <row r="6" spans="1:7" ht="27.75" customHeight="1" x14ac:dyDescent="0.25">
      <c r="A6" s="89" t="s">
        <v>1</v>
      </c>
      <c r="B6" s="25"/>
      <c r="C6" s="25"/>
      <c r="D6" s="25"/>
      <c r="E6" s="132" t="str">
        <f>IF(OR(B6&gt;43000000,C6&gt;43000000,D6&gt;43000000),"Attention, le demandeur n'est pas une PME !","")</f>
        <v/>
      </c>
      <c r="F6" s="133"/>
      <c r="G6" s="133"/>
    </row>
    <row r="7" spans="1:7" ht="27.75" customHeight="1" x14ac:dyDescent="0.25">
      <c r="A7" s="89" t="s">
        <v>114</v>
      </c>
      <c r="B7" s="25"/>
      <c r="C7" s="25"/>
      <c r="D7" s="25"/>
    </row>
    <row r="8" spans="1:7" ht="27.75" customHeight="1" x14ac:dyDescent="0.25">
      <c r="A8" s="89" t="s">
        <v>115</v>
      </c>
      <c r="B8" s="25"/>
      <c r="C8" s="25"/>
      <c r="D8" s="25"/>
    </row>
    <row r="9" spans="1:7" ht="27.75" customHeight="1" x14ac:dyDescent="0.25">
      <c r="A9" s="91" t="s">
        <v>7</v>
      </c>
      <c r="B9" s="26"/>
      <c r="C9" s="26"/>
      <c r="D9" s="26"/>
      <c r="E9" s="132" t="str">
        <f>IF(OR(B9+B10&gt;250,C9+C10&gt;250,D9+D10&gt;250),"Attention, le demandeur n'est pas une PME !","")</f>
        <v/>
      </c>
      <c r="F9" s="133"/>
      <c r="G9" s="133"/>
    </row>
    <row r="10" spans="1:7" ht="27.75" customHeight="1" x14ac:dyDescent="0.25">
      <c r="A10" s="91" t="s">
        <v>6</v>
      </c>
      <c r="B10" s="26"/>
      <c r="C10" s="26"/>
      <c r="D10" s="26"/>
      <c r="E10" s="132"/>
      <c r="F10" s="133"/>
      <c r="G10" s="133"/>
    </row>
    <row r="11" spans="1:7" ht="27.75" customHeight="1" x14ac:dyDescent="0.25">
      <c r="A11" s="89" t="s">
        <v>2</v>
      </c>
      <c r="B11" s="25"/>
      <c r="C11" s="25"/>
      <c r="D11" s="25"/>
      <c r="E11" s="132" t="str">
        <f>IF(OR(B11&gt;50000000,C11&gt;50000000,D11&gt;50000000),"Attention, le demandeur n'est pas une PME !","")</f>
        <v/>
      </c>
      <c r="F11" s="133"/>
      <c r="G11" s="133"/>
    </row>
    <row r="12" spans="1:7" ht="27.75" customHeight="1" x14ac:dyDescent="0.25">
      <c r="A12" s="89" t="s">
        <v>3</v>
      </c>
      <c r="B12" s="25"/>
      <c r="C12" s="25"/>
      <c r="D12" s="25"/>
    </row>
    <row r="13" spans="1:7" ht="27.75" customHeight="1" x14ac:dyDescent="0.25">
      <c r="A13" s="89" t="s">
        <v>4</v>
      </c>
      <c r="B13" s="25"/>
      <c r="C13" s="25"/>
      <c r="D13" s="25"/>
    </row>
    <row r="14" spans="1:7" ht="27.75" customHeight="1" x14ac:dyDescent="0.25">
      <c r="A14" s="89" t="s">
        <v>5</v>
      </c>
      <c r="B14" s="25"/>
      <c r="C14" s="25"/>
      <c r="D14" s="25"/>
      <c r="F14" s="92"/>
    </row>
    <row r="15" spans="1:7" ht="27.75" customHeight="1" x14ac:dyDescent="0.25">
      <c r="A15" s="89" t="s">
        <v>0</v>
      </c>
      <c r="B15" s="25"/>
      <c r="C15" s="25"/>
      <c r="D15" s="25"/>
    </row>
    <row r="16" spans="1:7" ht="27.75" customHeight="1" x14ac:dyDescent="0.25">
      <c r="A16" s="89" t="s">
        <v>125</v>
      </c>
      <c r="B16" s="84">
        <f>B14+B13</f>
        <v>0</v>
      </c>
      <c r="C16" s="84">
        <f>C14+C13</f>
        <v>0</v>
      </c>
      <c r="D16" s="84">
        <f>D14+D13</f>
        <v>0</v>
      </c>
    </row>
    <row r="19" spans="1:4" ht="15" x14ac:dyDescent="0.25">
      <c r="A19" s="126" t="s">
        <v>263</v>
      </c>
      <c r="B19" s="127"/>
      <c r="C19" s="127"/>
      <c r="D19" s="128"/>
    </row>
    <row r="20" spans="1:4" ht="15" x14ac:dyDescent="0.25">
      <c r="A20" s="123" t="s">
        <v>264</v>
      </c>
      <c r="B20" s="129"/>
      <c r="C20" s="130"/>
      <c r="D20" s="131"/>
    </row>
  </sheetData>
  <sheetProtection algorithmName="SHA-512" hashValue="IQDDEHQfMBE4A4BWUKrol1eTTpi/0vvYMzf7S6NDHtpg7datUHoGZqqJAlAWgvFAMHXjqpuYk2Hk2c7HZocT/A==" saltValue="xBzwVegokiB6831kTnCOlg==" spinCount="100000" sheet="1" formatRows="0"/>
  <mergeCells count="7">
    <mergeCell ref="B1:D1"/>
    <mergeCell ref="B2:D2"/>
    <mergeCell ref="A19:D19"/>
    <mergeCell ref="B20:D20"/>
    <mergeCell ref="E6:G6"/>
    <mergeCell ref="E11:G11"/>
    <mergeCell ref="E9:G10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452119-B614-4775-B6A5-16721DD32CD4}">
  <dimension ref="A1:G28"/>
  <sheetViews>
    <sheetView zoomScale="85" zoomScaleNormal="85" workbookViewId="0">
      <selection activeCell="B4" sqref="B4:D4"/>
    </sheetView>
  </sheetViews>
  <sheetFormatPr baseColWidth="10" defaultColWidth="11.42578125" defaultRowHeight="15" x14ac:dyDescent="0.25"/>
  <cols>
    <col min="1" max="1" width="47.140625" style="28" customWidth="1"/>
    <col min="2" max="2" width="27.28515625" style="28" customWidth="1"/>
    <col min="3" max="3" width="27.140625" style="28" customWidth="1"/>
    <col min="4" max="4" width="29.28515625" style="28" customWidth="1"/>
    <col min="5" max="7" width="23.28515625" style="28" customWidth="1"/>
    <col min="8" max="16384" width="11.42578125" style="28"/>
  </cols>
  <sheetData>
    <row r="1" spans="1:4" ht="18" customHeight="1" x14ac:dyDescent="0.25">
      <c r="A1" s="27" t="s">
        <v>12</v>
      </c>
      <c r="B1" s="135">
        <f>'1-Infos demandeur'!B1</f>
        <v>0</v>
      </c>
      <c r="C1" s="136"/>
      <c r="D1" s="137"/>
    </row>
    <row r="2" spans="1:4" ht="18" customHeight="1" x14ac:dyDescent="0.25">
      <c r="A2" s="27" t="s">
        <v>14</v>
      </c>
      <c r="B2" s="135">
        <f>'1-Infos demandeur'!B2</f>
        <v>0</v>
      </c>
      <c r="C2" s="136"/>
      <c r="D2" s="137"/>
    </row>
    <row r="4" spans="1:4" ht="18.75" customHeight="1" x14ac:dyDescent="0.25">
      <c r="A4" s="29" t="s">
        <v>24</v>
      </c>
      <c r="B4" s="138"/>
      <c r="C4" s="139"/>
      <c r="D4" s="140"/>
    </row>
    <row r="5" spans="1:4" ht="19.5" customHeight="1" x14ac:dyDescent="0.25">
      <c r="A5" s="30" t="s">
        <v>30</v>
      </c>
      <c r="B5" s="141"/>
      <c r="C5" s="141"/>
      <c r="D5" s="141"/>
    </row>
    <row r="6" spans="1:4" x14ac:dyDescent="0.25">
      <c r="A6" s="31"/>
      <c r="B6" s="32"/>
      <c r="C6" s="32"/>
      <c r="D6" s="33"/>
    </row>
    <row r="7" spans="1:4" ht="18" customHeight="1" x14ac:dyDescent="0.25">
      <c r="A7" s="34" t="s">
        <v>40</v>
      </c>
      <c r="B7" s="142" t="s">
        <v>31</v>
      </c>
      <c r="C7" s="142"/>
      <c r="D7" s="68" t="s">
        <v>32</v>
      </c>
    </row>
    <row r="8" spans="1:4" ht="18" customHeight="1" x14ac:dyDescent="0.25">
      <c r="A8" s="30" t="s">
        <v>33</v>
      </c>
      <c r="B8" s="134"/>
      <c r="C8" s="134"/>
      <c r="D8" s="106"/>
    </row>
    <row r="9" spans="1:4" ht="18" customHeight="1" x14ac:dyDescent="0.25">
      <c r="A9" s="30" t="s">
        <v>34</v>
      </c>
      <c r="B9" s="134"/>
      <c r="C9" s="134"/>
      <c r="D9" s="106"/>
    </row>
    <row r="10" spans="1:4" ht="18" customHeight="1" x14ac:dyDescent="0.25">
      <c r="A10" s="30" t="s">
        <v>35</v>
      </c>
      <c r="B10" s="134"/>
      <c r="C10" s="134"/>
      <c r="D10" s="106"/>
    </row>
    <row r="11" spans="1:4" ht="18" customHeight="1" x14ac:dyDescent="0.25">
      <c r="A11" s="30" t="s">
        <v>36</v>
      </c>
      <c r="B11" s="134"/>
      <c r="C11" s="134"/>
      <c r="D11" s="106"/>
    </row>
    <row r="12" spans="1:4" ht="18" customHeight="1" x14ac:dyDescent="0.25">
      <c r="A12" s="30" t="s">
        <v>37</v>
      </c>
      <c r="B12" s="134"/>
      <c r="C12" s="134"/>
      <c r="D12" s="106"/>
    </row>
    <row r="13" spans="1:4" ht="18" customHeight="1" x14ac:dyDescent="0.25">
      <c r="A13" s="30" t="s">
        <v>38</v>
      </c>
      <c r="B13" s="134"/>
      <c r="C13" s="134"/>
      <c r="D13" s="106"/>
    </row>
    <row r="14" spans="1:4" ht="18" customHeight="1" x14ac:dyDescent="0.25">
      <c r="A14" s="30" t="s">
        <v>39</v>
      </c>
      <c r="B14" s="134"/>
      <c r="C14" s="134"/>
      <c r="D14" s="106"/>
    </row>
    <row r="15" spans="1:4" ht="18" customHeight="1" x14ac:dyDescent="0.25">
      <c r="A15" s="30" t="s">
        <v>41</v>
      </c>
      <c r="B15" s="134"/>
      <c r="C15" s="134"/>
      <c r="D15" s="106"/>
    </row>
    <row r="16" spans="1:4" ht="18" customHeight="1" x14ac:dyDescent="0.25">
      <c r="A16" s="30" t="s">
        <v>42</v>
      </c>
      <c r="B16" s="134"/>
      <c r="C16" s="134"/>
      <c r="D16" s="106"/>
    </row>
    <row r="17" spans="1:7" ht="18" customHeight="1" x14ac:dyDescent="0.25">
      <c r="A17" s="30" t="s">
        <v>43</v>
      </c>
      <c r="B17" s="134"/>
      <c r="C17" s="134"/>
      <c r="D17" s="106"/>
    </row>
    <row r="18" spans="1:7" x14ac:dyDescent="0.25">
      <c r="A18" s="31"/>
      <c r="B18" s="32"/>
      <c r="C18" s="32"/>
      <c r="D18" s="33"/>
    </row>
    <row r="19" spans="1:7" ht="23.25" customHeight="1" x14ac:dyDescent="0.25">
      <c r="A19" s="35" t="s">
        <v>44</v>
      </c>
      <c r="B19" s="34" t="s">
        <v>26</v>
      </c>
      <c r="C19" s="34" t="s">
        <v>27</v>
      </c>
      <c r="D19" s="34" t="s">
        <v>28</v>
      </c>
    </row>
    <row r="20" spans="1:7" ht="18" customHeight="1" x14ac:dyDescent="0.25">
      <c r="A20" s="30" t="s">
        <v>29</v>
      </c>
      <c r="B20" s="55"/>
      <c r="C20" s="55"/>
      <c r="D20" s="55"/>
      <c r="E20" s="133" t="str">
        <f>IF(OR(B20&gt;250,C20&gt;250,D20&gt;250),"Attention, le demandeur n'est pas une PME !","")</f>
        <v/>
      </c>
      <c r="F20" s="133"/>
      <c r="G20" s="133"/>
    </row>
    <row r="21" spans="1:7" ht="18" customHeight="1" x14ac:dyDescent="0.25">
      <c r="A21" s="30" t="s">
        <v>23</v>
      </c>
      <c r="B21" s="56"/>
      <c r="C21" s="56"/>
      <c r="D21" s="56"/>
      <c r="E21" s="133" t="str">
        <f>IF(OR(B21&gt;43000000,C21&gt;43000000,D21&gt;43000000),"Attention, le demandeur n'est pas une PME !","")</f>
        <v/>
      </c>
      <c r="F21" s="133"/>
      <c r="G21" s="133"/>
    </row>
    <row r="22" spans="1:7" ht="18" customHeight="1" x14ac:dyDescent="0.25">
      <c r="A22" s="30" t="s">
        <v>16</v>
      </c>
      <c r="B22" s="56"/>
      <c r="C22" s="56"/>
      <c r="D22" s="56"/>
      <c r="E22" s="133" t="str">
        <f>IF(OR(B22&gt;50000000,C22&gt;50000000,D22&gt;50000000),"Attention, le demandeur n'est pas une PME !","")</f>
        <v/>
      </c>
      <c r="F22" s="133"/>
      <c r="G22" s="133"/>
    </row>
    <row r="23" spans="1:7" ht="18" customHeight="1" x14ac:dyDescent="0.25">
      <c r="A23" s="30" t="s">
        <v>17</v>
      </c>
      <c r="B23" s="56"/>
      <c r="C23" s="56"/>
      <c r="D23" s="56"/>
    </row>
    <row r="24" spans="1:7" ht="18" customHeight="1" x14ac:dyDescent="0.25">
      <c r="A24" s="30" t="s">
        <v>18</v>
      </c>
      <c r="B24" s="56"/>
      <c r="C24" s="56"/>
      <c r="D24" s="56"/>
    </row>
    <row r="25" spans="1:7" ht="18" customHeight="1" x14ac:dyDescent="0.25">
      <c r="A25" s="30" t="s">
        <v>19</v>
      </c>
      <c r="B25" s="56"/>
      <c r="C25" s="56"/>
      <c r="D25" s="56"/>
    </row>
    <row r="26" spans="1:7" ht="18" customHeight="1" x14ac:dyDescent="0.25">
      <c r="A26" s="30" t="s">
        <v>20</v>
      </c>
      <c r="B26" s="56"/>
      <c r="C26" s="56"/>
      <c r="D26" s="56"/>
    </row>
    <row r="27" spans="1:7" ht="18" customHeight="1" x14ac:dyDescent="0.25">
      <c r="A27" s="30" t="s">
        <v>21</v>
      </c>
      <c r="B27" s="56"/>
      <c r="C27" s="56"/>
      <c r="D27" s="56"/>
    </row>
    <row r="28" spans="1:7" ht="18" customHeight="1" x14ac:dyDescent="0.25">
      <c r="A28" s="30" t="s">
        <v>22</v>
      </c>
      <c r="B28" s="56"/>
      <c r="C28" s="56"/>
      <c r="D28" s="56"/>
    </row>
  </sheetData>
  <sheetProtection password="E827" sheet="1" objects="1" scenarios="1" formatRows="0"/>
  <mergeCells count="18">
    <mergeCell ref="E22:G22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E20:G20"/>
    <mergeCell ref="E21:G21"/>
    <mergeCell ref="B8:C8"/>
    <mergeCell ref="B1:D1"/>
    <mergeCell ref="B2:D2"/>
    <mergeCell ref="B4:D4"/>
    <mergeCell ref="B5:D5"/>
    <mergeCell ref="B7:C7"/>
  </mergeCells>
  <dataValidations count="2">
    <dataValidation type="decimal" operator="greaterThanOrEqual" allowBlank="1" showErrorMessage="1" sqref="B20:D28" xr:uid="{B9E76E02-8B39-4555-A8CA-4746ECE46BE3}">
      <formula1>-5000000</formula1>
      <formula2>0</formula2>
    </dataValidation>
    <dataValidation operator="greaterThan" allowBlank="1" showErrorMessage="1" sqref="B8:D17" xr:uid="{16F55A5A-0D41-49F6-BFB2-ACC9700C7EB2}"/>
  </dataValidation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3C58FD0-9086-49C3-8DBC-DC56CEA7AE0E}">
          <x14:formula1>
            <xm:f>listes!$A$1:$A$2</xm:f>
          </x14:formula1>
          <xm:sqref>B4:D4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4D0DF3-EFB0-4B72-882A-6C69D50527C6}">
  <dimension ref="A1:I17"/>
  <sheetViews>
    <sheetView zoomScale="55" zoomScaleNormal="55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4" sqref="B4:D4"/>
    </sheetView>
  </sheetViews>
  <sheetFormatPr baseColWidth="10" defaultColWidth="11.42578125" defaultRowHeight="15" x14ac:dyDescent="0.2"/>
  <cols>
    <col min="1" max="1" width="32" style="67" customWidth="1"/>
    <col min="2" max="2" width="30" style="67" customWidth="1"/>
    <col min="3" max="3" width="29.28515625" style="67" customWidth="1"/>
    <col min="4" max="4" width="92.85546875" style="67" customWidth="1"/>
    <col min="5" max="5" width="36.5703125" style="67" customWidth="1"/>
    <col min="6" max="6" width="34.28515625" style="67" customWidth="1"/>
    <col min="7" max="7" width="43.85546875" style="67" customWidth="1"/>
    <col min="8" max="16384" width="11.42578125" style="67"/>
  </cols>
  <sheetData>
    <row r="1" spans="1:9" ht="18" customHeight="1" x14ac:dyDescent="0.2">
      <c r="A1" s="27" t="s">
        <v>12</v>
      </c>
      <c r="B1" s="143">
        <f>'1-Infos demandeur'!B1</f>
        <v>0</v>
      </c>
      <c r="C1" s="143"/>
      <c r="D1" s="143"/>
    </row>
    <row r="2" spans="1:9" ht="18" customHeight="1" x14ac:dyDescent="0.2">
      <c r="A2" s="27" t="s">
        <v>14</v>
      </c>
      <c r="B2" s="143">
        <f>'1-Infos demandeur'!B2</f>
        <v>0</v>
      </c>
      <c r="C2" s="143"/>
      <c r="D2" s="143"/>
    </row>
    <row r="4" spans="1:9" ht="46.5" customHeight="1" x14ac:dyDescent="0.2">
      <c r="A4" s="122" t="s">
        <v>224</v>
      </c>
      <c r="B4" s="144"/>
      <c r="C4" s="144"/>
      <c r="D4" s="144"/>
    </row>
    <row r="5" spans="1:9" x14ac:dyDescent="0.2">
      <c r="A5" s="79"/>
      <c r="B5" s="80"/>
      <c r="C5" s="80"/>
    </row>
    <row r="6" spans="1:9" ht="56.25" customHeight="1" x14ac:dyDescent="0.2">
      <c r="A6" s="34" t="s">
        <v>236</v>
      </c>
      <c r="B6" s="68" t="s">
        <v>234</v>
      </c>
      <c r="C6" s="68" t="s">
        <v>32</v>
      </c>
      <c r="D6" s="68" t="s">
        <v>235</v>
      </c>
      <c r="E6" s="102" t="s">
        <v>205</v>
      </c>
      <c r="F6" s="102" t="s">
        <v>206</v>
      </c>
    </row>
    <row r="7" spans="1:9" ht="67.5" customHeight="1" x14ac:dyDescent="0.2">
      <c r="A7" s="76" t="s">
        <v>237</v>
      </c>
      <c r="B7" s="110" t="str">
        <f>IF('1-Infos demandeur'!B1&lt;&gt;"",'1-Infos demandeur'!B1,"")</f>
        <v/>
      </c>
      <c r="C7" s="77"/>
      <c r="D7" s="78"/>
      <c r="E7" s="109"/>
      <c r="F7" s="109"/>
      <c r="G7" s="108" t="str">
        <f t="shared" ref="G7:G16" si="0">IF(B7="","",IF(AND(E7="Non",F7="Non"),"La TVA est éligible pour cet organisme.","La TVA n'est pas éligible pour cet organisme."))</f>
        <v/>
      </c>
    </row>
    <row r="8" spans="1:9" ht="67.5" customHeight="1" x14ac:dyDescent="0.2">
      <c r="A8" s="76" t="s">
        <v>225</v>
      </c>
      <c r="B8" s="111"/>
      <c r="C8" s="77"/>
      <c r="D8" s="78"/>
      <c r="E8" s="109"/>
      <c r="F8" s="109"/>
      <c r="G8" s="108" t="str">
        <f>IF(B8="","",IF(AND(E8="Non",F8="Non"),"La TVA est éligible pour cet organisme.","La TVA n'est pas éligible pour cet organisme."))</f>
        <v/>
      </c>
    </row>
    <row r="9" spans="1:9" ht="67.5" customHeight="1" x14ac:dyDescent="0.2">
      <c r="A9" s="76" t="s">
        <v>226</v>
      </c>
      <c r="B9" s="111"/>
      <c r="C9" s="77"/>
      <c r="D9" s="78"/>
      <c r="E9" s="109"/>
      <c r="F9" s="109"/>
      <c r="G9" s="108" t="str">
        <f>IF(B9="","",IF(AND(E9="Non",F9="Non"),"La TVA est éligible pour cet organisme.","La TVA n'est pas éligible pour cet organisme."))</f>
        <v/>
      </c>
    </row>
    <row r="10" spans="1:9" ht="27" customHeight="1" x14ac:dyDescent="0.2">
      <c r="A10" s="76" t="s">
        <v>227</v>
      </c>
      <c r="B10" s="111"/>
      <c r="C10" s="77"/>
      <c r="D10" s="78"/>
      <c r="E10" s="109"/>
      <c r="F10" s="109"/>
      <c r="G10" s="108" t="str">
        <f t="shared" si="0"/>
        <v/>
      </c>
      <c r="H10" s="108"/>
      <c r="I10" s="108"/>
    </row>
    <row r="11" spans="1:9" ht="27" customHeight="1" x14ac:dyDescent="0.2">
      <c r="A11" s="76" t="s">
        <v>228</v>
      </c>
      <c r="B11" s="111"/>
      <c r="C11" s="77"/>
      <c r="D11" s="78"/>
      <c r="E11" s="109"/>
      <c r="F11" s="109"/>
      <c r="G11" s="108" t="str">
        <f t="shared" si="0"/>
        <v/>
      </c>
    </row>
    <row r="12" spans="1:9" ht="27" customHeight="1" x14ac:dyDescent="0.2">
      <c r="A12" s="76" t="s">
        <v>229</v>
      </c>
      <c r="B12" s="111"/>
      <c r="C12" s="77"/>
      <c r="D12" s="78"/>
      <c r="E12" s="109"/>
      <c r="F12" s="109"/>
      <c r="G12" s="108" t="str">
        <f t="shared" si="0"/>
        <v/>
      </c>
    </row>
    <row r="13" spans="1:9" ht="27" customHeight="1" x14ac:dyDescent="0.2">
      <c r="A13" s="76" t="s">
        <v>230</v>
      </c>
      <c r="B13" s="111"/>
      <c r="C13" s="77"/>
      <c r="D13" s="78"/>
      <c r="E13" s="109"/>
      <c r="F13" s="109"/>
      <c r="G13" s="108" t="str">
        <f t="shared" si="0"/>
        <v/>
      </c>
    </row>
    <row r="14" spans="1:9" ht="27" customHeight="1" x14ac:dyDescent="0.2">
      <c r="A14" s="76" t="s">
        <v>231</v>
      </c>
      <c r="B14" s="111"/>
      <c r="C14" s="77"/>
      <c r="D14" s="78"/>
      <c r="E14" s="109"/>
      <c r="F14" s="109"/>
      <c r="G14" s="108" t="str">
        <f t="shared" si="0"/>
        <v/>
      </c>
    </row>
    <row r="15" spans="1:9" ht="27" customHeight="1" x14ac:dyDescent="0.2">
      <c r="A15" s="76" t="s">
        <v>232</v>
      </c>
      <c r="B15" s="111"/>
      <c r="C15" s="77"/>
      <c r="D15" s="78"/>
      <c r="E15" s="109"/>
      <c r="F15" s="109"/>
      <c r="G15" s="108" t="str">
        <f t="shared" si="0"/>
        <v/>
      </c>
    </row>
    <row r="16" spans="1:9" ht="27" customHeight="1" x14ac:dyDescent="0.2">
      <c r="A16" s="76" t="s">
        <v>233</v>
      </c>
      <c r="B16" s="111"/>
      <c r="C16" s="77"/>
      <c r="D16" s="78"/>
      <c r="E16" s="109"/>
      <c r="F16" s="109"/>
      <c r="G16" s="108" t="str">
        <f t="shared" si="0"/>
        <v/>
      </c>
    </row>
    <row r="17" spans="1:3" x14ac:dyDescent="0.2">
      <c r="A17" s="79"/>
      <c r="B17" s="80"/>
      <c r="C17" s="80"/>
    </row>
  </sheetData>
  <sheetProtection password="E827" sheet="1" formatRows="0"/>
  <mergeCells count="3">
    <mergeCell ref="B1:D1"/>
    <mergeCell ref="B2:D2"/>
    <mergeCell ref="B4:D4"/>
  </mergeCell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4BFC617-3404-4CA1-8AE2-C20D8E38408B}">
          <x14:formula1>
            <xm:f>listes!$A$1:$A$2</xm:f>
          </x14:formula1>
          <xm:sqref>B4 E7:F16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C3643C-85A0-4A70-8106-3E482ACF5EFD}">
  <dimension ref="A1:T110"/>
  <sheetViews>
    <sheetView zoomScale="53" zoomScaleNormal="53" workbookViewId="0">
      <selection activeCell="B8" sqref="B8"/>
    </sheetView>
  </sheetViews>
  <sheetFormatPr baseColWidth="10" defaultColWidth="11.42578125" defaultRowHeight="14.25" x14ac:dyDescent="0.2"/>
  <cols>
    <col min="1" max="1" width="14.42578125" style="36" customWidth="1"/>
    <col min="2" max="2" width="21.85546875" style="36" customWidth="1"/>
    <col min="3" max="3" width="24.7109375" style="36" customWidth="1"/>
    <col min="4" max="4" width="51.42578125" style="36" customWidth="1"/>
    <col min="5" max="5" width="28.85546875" style="36" customWidth="1"/>
    <col min="6" max="6" width="31" style="36" customWidth="1"/>
    <col min="7" max="7" width="24.140625" style="36" customWidth="1"/>
    <col min="8" max="8" width="24.28515625" style="36" customWidth="1"/>
    <col min="9" max="9" width="25.140625" style="36" customWidth="1"/>
    <col min="10" max="10" width="42.85546875" style="36" customWidth="1"/>
    <col min="11" max="11" width="18.85546875" style="116" hidden="1" customWidth="1"/>
    <col min="12" max="12" width="17.5703125" style="36" hidden="1" customWidth="1"/>
    <col min="13" max="20" width="11.42578125" style="36" hidden="1" customWidth="1"/>
    <col min="21" max="21" width="17" style="36" customWidth="1"/>
    <col min="22" max="16384" width="11.42578125" style="36"/>
  </cols>
  <sheetData>
    <row r="1" spans="1:12" ht="18" customHeight="1" x14ac:dyDescent="0.2">
      <c r="A1" s="151" t="s">
        <v>12</v>
      </c>
      <c r="B1" s="151"/>
      <c r="C1" s="135">
        <f>'1-Infos demandeur'!B1</f>
        <v>0</v>
      </c>
      <c r="D1" s="136"/>
      <c r="E1" s="136"/>
      <c r="F1" s="136"/>
      <c r="G1" s="136"/>
      <c r="H1" s="137"/>
      <c r="I1" s="37"/>
      <c r="J1" s="37"/>
    </row>
    <row r="2" spans="1:12" ht="18" customHeight="1" x14ac:dyDescent="0.2">
      <c r="A2" s="151" t="s">
        <v>14</v>
      </c>
      <c r="B2" s="151"/>
      <c r="C2" s="135">
        <f>'1-Infos demandeur'!B2</f>
        <v>0</v>
      </c>
      <c r="D2" s="136"/>
      <c r="E2" s="136"/>
      <c r="F2" s="136"/>
      <c r="G2" s="136"/>
      <c r="H2" s="137"/>
      <c r="I2" s="37"/>
      <c r="J2" s="37"/>
    </row>
    <row r="3" spans="1:12" ht="6.75" customHeight="1" x14ac:dyDescent="0.2">
      <c r="A3" s="37"/>
      <c r="B3" s="37"/>
      <c r="C3" s="37"/>
      <c r="D3" s="37"/>
      <c r="E3" s="37"/>
      <c r="F3" s="37"/>
      <c r="G3" s="37"/>
      <c r="H3" s="37"/>
      <c r="I3" s="37"/>
      <c r="J3" s="37"/>
    </row>
    <row r="4" spans="1:12" s="38" customFormat="1" ht="20.25" customHeight="1" x14ac:dyDescent="0.25">
      <c r="A4" s="160" t="s">
        <v>95</v>
      </c>
      <c r="B4" s="160"/>
      <c r="C4" s="94"/>
      <c r="D4" s="161" t="s">
        <v>222</v>
      </c>
      <c r="E4" s="161"/>
      <c r="F4" s="161"/>
      <c r="G4" s="161"/>
      <c r="H4" s="161"/>
      <c r="I4" s="103"/>
      <c r="J4" s="107"/>
    </row>
    <row r="5" spans="1:12" ht="6" customHeight="1" x14ac:dyDescent="0.2"/>
    <row r="6" spans="1:12" ht="18" x14ac:dyDescent="0.25">
      <c r="A6" s="64" t="s">
        <v>207</v>
      </c>
      <c r="B6" s="39"/>
      <c r="C6" s="39"/>
      <c r="D6" s="40"/>
      <c r="E6" s="8"/>
      <c r="F6" s="41"/>
      <c r="G6" s="41"/>
    </row>
    <row r="7" spans="1:12" ht="107.25" customHeight="1" x14ac:dyDescent="0.2">
      <c r="A7" s="95" t="s">
        <v>93</v>
      </c>
      <c r="B7" s="95" t="s">
        <v>53</v>
      </c>
      <c r="C7" s="95" t="s">
        <v>249</v>
      </c>
      <c r="D7" s="95" t="s">
        <v>112</v>
      </c>
      <c r="E7" s="95" t="s">
        <v>52</v>
      </c>
      <c r="F7" s="95" t="s">
        <v>94</v>
      </c>
      <c r="G7" s="95" t="s">
        <v>113</v>
      </c>
      <c r="H7" s="95" t="s">
        <v>246</v>
      </c>
      <c r="I7" s="104" t="s">
        <v>247</v>
      </c>
      <c r="J7" s="116"/>
    </row>
    <row r="8" spans="1:12" ht="45" customHeight="1" x14ac:dyDescent="0.2">
      <c r="A8" s="42">
        <v>1</v>
      </c>
      <c r="B8" s="93"/>
      <c r="C8" s="93"/>
      <c r="D8" s="93"/>
      <c r="E8" s="93"/>
      <c r="F8" s="43" t="s">
        <v>133</v>
      </c>
      <c r="G8" s="46"/>
      <c r="H8" s="46"/>
      <c r="I8" s="112">
        <f>ROUND(G8,2)+IF(J8="La TVA est éligible pour cet organisme.",ROUND(H8,2),0)</f>
        <v>0</v>
      </c>
      <c r="J8" s="117" t="str">
        <f>IF(C8="","",VLOOKUP(C8,'3-Partenaires'!$B$7:$G$16,6,FALSE))</f>
        <v/>
      </c>
    </row>
    <row r="9" spans="1:12" ht="45" customHeight="1" x14ac:dyDescent="0.2">
      <c r="A9" s="42">
        <v>2</v>
      </c>
      <c r="B9" s="97"/>
      <c r="C9" s="93"/>
      <c r="D9" s="93"/>
      <c r="E9" s="93"/>
      <c r="F9" s="43" t="s">
        <v>136</v>
      </c>
      <c r="G9" s="46"/>
      <c r="H9" s="46"/>
      <c r="I9" s="112">
        <f t="shared" ref="I9:I27" si="0">ROUND(G9,2)+IF(J9="La TVA est éligible pour cet organisme.",ROUND(H9,2),0)</f>
        <v>0</v>
      </c>
      <c r="J9" s="117" t="str">
        <f>IF(C9="","",VLOOKUP(C9,'3-Partenaires'!$B$7:$G$16,6,FALSE))</f>
        <v/>
      </c>
      <c r="L9" s="117"/>
    </row>
    <row r="10" spans="1:12" ht="45" customHeight="1" x14ac:dyDescent="0.2">
      <c r="A10" s="42">
        <v>3</v>
      </c>
      <c r="B10" s="97"/>
      <c r="C10" s="93"/>
      <c r="D10" s="93"/>
      <c r="E10" s="93"/>
      <c r="F10" s="43" t="s">
        <v>139</v>
      </c>
      <c r="G10" s="46"/>
      <c r="H10" s="46"/>
      <c r="I10" s="112">
        <f t="shared" si="0"/>
        <v>0</v>
      </c>
      <c r="J10" s="117" t="str">
        <f>IF(C10="","",VLOOKUP(C10,'3-Partenaires'!$B$7:$G$16,6,FALSE))</f>
        <v/>
      </c>
    </row>
    <row r="11" spans="1:12" ht="45" customHeight="1" x14ac:dyDescent="0.2">
      <c r="A11" s="42">
        <v>4</v>
      </c>
      <c r="B11" s="97"/>
      <c r="C11" s="93"/>
      <c r="D11" s="93"/>
      <c r="E11" s="93"/>
      <c r="F11" s="43" t="s">
        <v>140</v>
      </c>
      <c r="G11" s="46"/>
      <c r="H11" s="46"/>
      <c r="I11" s="112">
        <f t="shared" si="0"/>
        <v>0</v>
      </c>
      <c r="J11" s="118"/>
      <c r="K11" s="117" t="str">
        <f>IF(C11="","",VLOOKUP(C11,'3-Partenaires'!$B$7:$G$16,6,FALSE))</f>
        <v/>
      </c>
    </row>
    <row r="12" spans="1:12" ht="45" customHeight="1" x14ac:dyDescent="0.2">
      <c r="A12" s="42">
        <v>5</v>
      </c>
      <c r="B12" s="97"/>
      <c r="C12" s="93"/>
      <c r="D12" s="93"/>
      <c r="E12" s="93"/>
      <c r="F12" s="43" t="s">
        <v>141</v>
      </c>
      <c r="G12" s="46"/>
      <c r="H12" s="46"/>
      <c r="I12" s="112">
        <f t="shared" si="0"/>
        <v>0</v>
      </c>
      <c r="J12" s="118"/>
      <c r="K12" s="117" t="str">
        <f>IF(C12="","",VLOOKUP(C12,'3-Partenaires'!$B$7:$G$16,6,FALSE))</f>
        <v/>
      </c>
    </row>
    <row r="13" spans="1:12" ht="45" customHeight="1" x14ac:dyDescent="0.2">
      <c r="A13" s="42">
        <v>6</v>
      </c>
      <c r="B13" s="97"/>
      <c r="C13" s="93"/>
      <c r="D13" s="93"/>
      <c r="E13" s="93"/>
      <c r="F13" s="43" t="s">
        <v>142</v>
      </c>
      <c r="G13" s="46"/>
      <c r="H13" s="46"/>
      <c r="I13" s="112">
        <f t="shared" si="0"/>
        <v>0</v>
      </c>
      <c r="J13" s="118"/>
      <c r="K13" s="117" t="str">
        <f>IF(C13="","",VLOOKUP(C13,'3-Partenaires'!$B$7:$G$16,6,FALSE))</f>
        <v/>
      </c>
    </row>
    <row r="14" spans="1:12" ht="45" customHeight="1" x14ac:dyDescent="0.2">
      <c r="A14" s="42">
        <v>7</v>
      </c>
      <c r="B14" s="97"/>
      <c r="C14" s="93"/>
      <c r="D14" s="93"/>
      <c r="E14" s="93"/>
      <c r="F14" s="43" t="s">
        <v>143</v>
      </c>
      <c r="G14" s="46"/>
      <c r="H14" s="46"/>
      <c r="I14" s="112">
        <f t="shared" si="0"/>
        <v>0</v>
      </c>
      <c r="J14" s="118"/>
      <c r="K14" s="117" t="str">
        <f>IF(C14="","",VLOOKUP(C14,'3-Partenaires'!$B$7:$G$16,6,FALSE))</f>
        <v/>
      </c>
    </row>
    <row r="15" spans="1:12" ht="45" customHeight="1" x14ac:dyDescent="0.2">
      <c r="A15" s="42">
        <v>8</v>
      </c>
      <c r="B15" s="97"/>
      <c r="C15" s="93"/>
      <c r="D15" s="93"/>
      <c r="E15" s="93"/>
      <c r="F15" s="43" t="s">
        <v>144</v>
      </c>
      <c r="G15" s="46"/>
      <c r="H15" s="46"/>
      <c r="I15" s="112">
        <f t="shared" si="0"/>
        <v>0</v>
      </c>
      <c r="J15" s="118"/>
      <c r="K15" s="117" t="str">
        <f>IF(C15="","",VLOOKUP(C15,'3-Partenaires'!$B$7:$G$16,6,FALSE))</f>
        <v/>
      </c>
    </row>
    <row r="16" spans="1:12" ht="45" customHeight="1" x14ac:dyDescent="0.2">
      <c r="A16" s="42">
        <v>9</v>
      </c>
      <c r="B16" s="97"/>
      <c r="C16" s="93"/>
      <c r="D16" s="93"/>
      <c r="E16" s="93"/>
      <c r="F16" s="43" t="s">
        <v>145</v>
      </c>
      <c r="G16" s="46"/>
      <c r="H16" s="46"/>
      <c r="I16" s="112">
        <f t="shared" si="0"/>
        <v>0</v>
      </c>
      <c r="J16" s="118"/>
      <c r="K16" s="117" t="str">
        <f>IF(C16="","",VLOOKUP(C16,'3-Partenaires'!$B$7:$G$16,6,FALSE))</f>
        <v/>
      </c>
    </row>
    <row r="17" spans="1:11" ht="45" customHeight="1" x14ac:dyDescent="0.2">
      <c r="A17" s="42">
        <v>10</v>
      </c>
      <c r="B17" s="97"/>
      <c r="C17" s="93"/>
      <c r="D17" s="93"/>
      <c r="E17" s="93"/>
      <c r="F17" s="43" t="s">
        <v>146</v>
      </c>
      <c r="G17" s="46"/>
      <c r="H17" s="46"/>
      <c r="I17" s="112">
        <f t="shared" si="0"/>
        <v>0</v>
      </c>
      <c r="J17" s="118"/>
      <c r="K17" s="117" t="str">
        <f>IF(C17="","",VLOOKUP(C17,'3-Partenaires'!$B$7:$G$16,6,FALSE))</f>
        <v/>
      </c>
    </row>
    <row r="18" spans="1:11" ht="45" customHeight="1" x14ac:dyDescent="0.2">
      <c r="A18" s="42">
        <v>11</v>
      </c>
      <c r="B18" s="97"/>
      <c r="C18" s="93"/>
      <c r="D18" s="93"/>
      <c r="E18" s="93"/>
      <c r="F18" s="43" t="s">
        <v>147</v>
      </c>
      <c r="G18" s="46"/>
      <c r="H18" s="46"/>
      <c r="I18" s="112">
        <f t="shared" si="0"/>
        <v>0</v>
      </c>
      <c r="J18" s="118"/>
      <c r="K18" s="117" t="str">
        <f>IF(C18="","",VLOOKUP(C18,'3-Partenaires'!$B$7:$G$16,6,FALSE))</f>
        <v/>
      </c>
    </row>
    <row r="19" spans="1:11" ht="45" customHeight="1" x14ac:dyDescent="0.2">
      <c r="A19" s="42">
        <v>12</v>
      </c>
      <c r="B19" s="97"/>
      <c r="C19" s="93"/>
      <c r="D19" s="93"/>
      <c r="E19" s="93"/>
      <c r="F19" s="43" t="s">
        <v>148</v>
      </c>
      <c r="G19" s="46"/>
      <c r="H19" s="46"/>
      <c r="I19" s="112">
        <f t="shared" si="0"/>
        <v>0</v>
      </c>
      <c r="J19" s="118"/>
      <c r="K19" s="117" t="str">
        <f>IF(C19="","",VLOOKUP(C19,'3-Partenaires'!$B$7:$G$16,6,FALSE))</f>
        <v/>
      </c>
    </row>
    <row r="20" spans="1:11" ht="45" customHeight="1" x14ac:dyDescent="0.2">
      <c r="A20" s="42">
        <v>13</v>
      </c>
      <c r="B20" s="97"/>
      <c r="C20" s="93"/>
      <c r="D20" s="93"/>
      <c r="E20" s="93"/>
      <c r="F20" s="43" t="s">
        <v>149</v>
      </c>
      <c r="G20" s="46"/>
      <c r="H20" s="46"/>
      <c r="I20" s="112">
        <f t="shared" si="0"/>
        <v>0</v>
      </c>
      <c r="J20" s="118"/>
      <c r="K20" s="117" t="str">
        <f>IF(C20="","",VLOOKUP(C20,'3-Partenaires'!$B$7:$G$16,6,FALSE))</f>
        <v/>
      </c>
    </row>
    <row r="21" spans="1:11" ht="45" customHeight="1" x14ac:dyDescent="0.2">
      <c r="A21" s="42">
        <v>14</v>
      </c>
      <c r="B21" s="97"/>
      <c r="C21" s="93"/>
      <c r="D21" s="93"/>
      <c r="E21" s="93"/>
      <c r="F21" s="43" t="s">
        <v>150</v>
      </c>
      <c r="G21" s="46"/>
      <c r="H21" s="46"/>
      <c r="I21" s="112">
        <f t="shared" si="0"/>
        <v>0</v>
      </c>
      <c r="J21" s="118"/>
      <c r="K21" s="117" t="str">
        <f>IF(C21="","",VLOOKUP(C21,'3-Partenaires'!$B$7:$G$16,6,FALSE))</f>
        <v/>
      </c>
    </row>
    <row r="22" spans="1:11" ht="45" customHeight="1" x14ac:dyDescent="0.2">
      <c r="A22" s="42">
        <v>15</v>
      </c>
      <c r="B22" s="97"/>
      <c r="C22" s="93"/>
      <c r="D22" s="93"/>
      <c r="E22" s="93"/>
      <c r="F22" s="43" t="s">
        <v>151</v>
      </c>
      <c r="G22" s="46"/>
      <c r="H22" s="46"/>
      <c r="I22" s="112">
        <f t="shared" si="0"/>
        <v>0</v>
      </c>
      <c r="J22" s="118"/>
      <c r="K22" s="117" t="str">
        <f>IF(C22="","",VLOOKUP(C22,'3-Partenaires'!$B$7:$G$16,6,FALSE))</f>
        <v/>
      </c>
    </row>
    <row r="23" spans="1:11" ht="45" customHeight="1" x14ac:dyDescent="0.2">
      <c r="A23" s="42">
        <v>16</v>
      </c>
      <c r="B23" s="97"/>
      <c r="C23" s="93"/>
      <c r="D23" s="93"/>
      <c r="E23" s="93"/>
      <c r="F23" s="43" t="s">
        <v>152</v>
      </c>
      <c r="G23" s="46"/>
      <c r="H23" s="46"/>
      <c r="I23" s="112">
        <f t="shared" si="0"/>
        <v>0</v>
      </c>
      <c r="J23" s="118"/>
      <c r="K23" s="117" t="str">
        <f>IF(C23="","",VLOOKUP(C23,'3-Partenaires'!$B$7:$G$16,6,FALSE))</f>
        <v/>
      </c>
    </row>
    <row r="24" spans="1:11" ht="45" customHeight="1" x14ac:dyDescent="0.2">
      <c r="A24" s="42">
        <v>17</v>
      </c>
      <c r="B24" s="97"/>
      <c r="C24" s="93"/>
      <c r="D24" s="93"/>
      <c r="E24" s="93"/>
      <c r="F24" s="43" t="s">
        <v>153</v>
      </c>
      <c r="G24" s="46"/>
      <c r="H24" s="46"/>
      <c r="I24" s="112">
        <f t="shared" si="0"/>
        <v>0</v>
      </c>
      <c r="J24" s="118"/>
      <c r="K24" s="117" t="str">
        <f>IF(C24="","",VLOOKUP(C24,'3-Partenaires'!$B$7:$G$16,6,FALSE))</f>
        <v/>
      </c>
    </row>
    <row r="25" spans="1:11" ht="45" customHeight="1" x14ac:dyDescent="0.2">
      <c r="A25" s="42">
        <v>18</v>
      </c>
      <c r="B25" s="97"/>
      <c r="C25" s="93"/>
      <c r="D25" s="93"/>
      <c r="E25" s="93"/>
      <c r="F25" s="43" t="s">
        <v>154</v>
      </c>
      <c r="G25" s="46"/>
      <c r="H25" s="46"/>
      <c r="I25" s="112">
        <f t="shared" si="0"/>
        <v>0</v>
      </c>
      <c r="J25" s="118"/>
      <c r="K25" s="117" t="str">
        <f>IF(C25="","",VLOOKUP(C25,'3-Partenaires'!$B$7:$G$16,6,FALSE))</f>
        <v/>
      </c>
    </row>
    <row r="26" spans="1:11" ht="45" customHeight="1" x14ac:dyDescent="0.2">
      <c r="A26" s="42">
        <v>19</v>
      </c>
      <c r="B26" s="97"/>
      <c r="C26" s="93"/>
      <c r="D26" s="93"/>
      <c r="E26" s="93"/>
      <c r="F26" s="43" t="s">
        <v>155</v>
      </c>
      <c r="G26" s="46"/>
      <c r="H26" s="46"/>
      <c r="I26" s="112">
        <f t="shared" si="0"/>
        <v>0</v>
      </c>
      <c r="J26" s="118"/>
      <c r="K26" s="117" t="str">
        <f>IF(C26="","",VLOOKUP(C26,'3-Partenaires'!$B$7:$G$16,6,FALSE))</f>
        <v/>
      </c>
    </row>
    <row r="27" spans="1:11" ht="45" customHeight="1" x14ac:dyDescent="0.2">
      <c r="A27" s="42">
        <v>20</v>
      </c>
      <c r="B27" s="97"/>
      <c r="C27" s="93"/>
      <c r="D27" s="93"/>
      <c r="E27" s="93"/>
      <c r="F27" s="43" t="s">
        <v>156</v>
      </c>
      <c r="G27" s="46"/>
      <c r="H27" s="46"/>
      <c r="I27" s="112">
        <f t="shared" si="0"/>
        <v>0</v>
      </c>
      <c r="J27" s="118"/>
      <c r="K27" s="117" t="str">
        <f>IF(C27="","",VLOOKUP(C27,'3-Partenaires'!$B$7:$G$16,6,FALSE))</f>
        <v/>
      </c>
    </row>
    <row r="28" spans="1:11" s="44" customFormat="1" ht="48" customHeight="1" x14ac:dyDescent="0.25">
      <c r="A28" s="156" t="s">
        <v>211</v>
      </c>
      <c r="B28" s="163"/>
      <c r="C28" s="163"/>
      <c r="D28" s="163"/>
      <c r="E28" s="163"/>
      <c r="F28" s="163"/>
      <c r="G28" s="163"/>
      <c r="H28" s="164"/>
      <c r="I28" s="113">
        <f>SUM(I8:I27)</f>
        <v>0</v>
      </c>
    </row>
    <row r="31" spans="1:11" ht="18" x14ac:dyDescent="0.25">
      <c r="A31" s="64" t="s">
        <v>210</v>
      </c>
      <c r="B31" s="39"/>
      <c r="C31" s="39"/>
      <c r="D31" s="40"/>
      <c r="E31" s="8"/>
      <c r="F31" s="41"/>
      <c r="G31" s="41"/>
    </row>
    <row r="32" spans="1:11" ht="102" customHeight="1" x14ac:dyDescent="0.2">
      <c r="A32" s="95"/>
      <c r="B32" s="95" t="s">
        <v>234</v>
      </c>
      <c r="C32" s="124" t="s">
        <v>209</v>
      </c>
      <c r="D32" s="95" t="s">
        <v>208</v>
      </c>
      <c r="E32" s="95" t="s">
        <v>221</v>
      </c>
      <c r="F32" s="95" t="s">
        <v>217</v>
      </c>
      <c r="G32" s="162" t="s">
        <v>238</v>
      </c>
      <c r="H32" s="162"/>
    </row>
    <row r="33" spans="1:10" ht="45" customHeight="1" x14ac:dyDescent="0.2">
      <c r="A33" s="42">
        <v>1</v>
      </c>
      <c r="B33" s="97"/>
      <c r="C33" s="97"/>
      <c r="D33" s="93"/>
      <c r="E33" s="66"/>
      <c r="F33" s="25"/>
      <c r="G33" s="155" t="str">
        <f>IF(AND(B33&lt;&gt;"",C33&lt;&gt;"",D33&lt;&gt;""),ROUND(ROUND(E33,2)*ROUND(F33,2),2),"")</f>
        <v/>
      </c>
      <c r="H33" s="155"/>
      <c r="I33" s="114"/>
      <c r="J33" s="114"/>
    </row>
    <row r="34" spans="1:10" ht="45" customHeight="1" x14ac:dyDescent="0.2">
      <c r="A34" s="42">
        <v>2</v>
      </c>
      <c r="B34" s="97"/>
      <c r="C34" s="97"/>
      <c r="D34" s="93"/>
      <c r="E34" s="65"/>
      <c r="F34" s="25"/>
      <c r="G34" s="155" t="str">
        <f t="shared" ref="G34:G52" si="1">IF(AND(B34&lt;&gt;"",C34&lt;&gt;"",D34&lt;&gt;""),ROUND(ROUND(E34,2)*ROUND(F34,2),2),"")</f>
        <v/>
      </c>
      <c r="H34" s="155"/>
      <c r="I34" s="114"/>
      <c r="J34" s="114"/>
    </row>
    <row r="35" spans="1:10" ht="45" customHeight="1" x14ac:dyDescent="0.2">
      <c r="A35" s="42">
        <v>3</v>
      </c>
      <c r="B35" s="97"/>
      <c r="C35" s="97"/>
      <c r="D35" s="93"/>
      <c r="E35" s="65"/>
      <c r="F35" s="25"/>
      <c r="G35" s="155" t="str">
        <f t="shared" si="1"/>
        <v/>
      </c>
      <c r="H35" s="155"/>
      <c r="I35" s="114"/>
      <c r="J35" s="114"/>
    </row>
    <row r="36" spans="1:10" ht="45" customHeight="1" x14ac:dyDescent="0.2">
      <c r="A36" s="42">
        <v>4</v>
      </c>
      <c r="B36" s="97"/>
      <c r="C36" s="97"/>
      <c r="D36" s="93"/>
      <c r="E36" s="65"/>
      <c r="F36" s="25"/>
      <c r="G36" s="155" t="str">
        <f t="shared" si="1"/>
        <v/>
      </c>
      <c r="H36" s="155"/>
      <c r="I36" s="114"/>
      <c r="J36" s="114"/>
    </row>
    <row r="37" spans="1:10" ht="45" customHeight="1" x14ac:dyDescent="0.2">
      <c r="A37" s="42">
        <v>5</v>
      </c>
      <c r="B37" s="97"/>
      <c r="C37" s="97"/>
      <c r="D37" s="93"/>
      <c r="E37" s="65"/>
      <c r="F37" s="25"/>
      <c r="G37" s="155" t="str">
        <f t="shared" si="1"/>
        <v/>
      </c>
      <c r="H37" s="155"/>
      <c r="I37" s="114"/>
      <c r="J37" s="114"/>
    </row>
    <row r="38" spans="1:10" ht="45" customHeight="1" x14ac:dyDescent="0.2">
      <c r="A38" s="42">
        <v>6</v>
      </c>
      <c r="B38" s="97"/>
      <c r="C38" s="97"/>
      <c r="D38" s="93"/>
      <c r="E38" s="65"/>
      <c r="F38" s="25"/>
      <c r="G38" s="155" t="str">
        <f t="shared" si="1"/>
        <v/>
      </c>
      <c r="H38" s="155"/>
      <c r="I38" s="114"/>
      <c r="J38" s="114"/>
    </row>
    <row r="39" spans="1:10" ht="45" customHeight="1" x14ac:dyDescent="0.2">
      <c r="A39" s="42">
        <v>7</v>
      </c>
      <c r="B39" s="97"/>
      <c r="C39" s="97"/>
      <c r="D39" s="93"/>
      <c r="E39" s="65"/>
      <c r="F39" s="25"/>
      <c r="G39" s="155" t="str">
        <f t="shared" si="1"/>
        <v/>
      </c>
      <c r="H39" s="155"/>
      <c r="I39" s="114"/>
      <c r="J39" s="114"/>
    </row>
    <row r="40" spans="1:10" ht="45" customHeight="1" x14ac:dyDescent="0.2">
      <c r="A40" s="42">
        <v>8</v>
      </c>
      <c r="B40" s="97"/>
      <c r="C40" s="97"/>
      <c r="D40" s="93"/>
      <c r="E40" s="65"/>
      <c r="F40" s="25"/>
      <c r="G40" s="155" t="str">
        <f t="shared" si="1"/>
        <v/>
      </c>
      <c r="H40" s="155"/>
      <c r="I40" s="114"/>
      <c r="J40" s="114"/>
    </row>
    <row r="41" spans="1:10" ht="45" customHeight="1" x14ac:dyDescent="0.2">
      <c r="A41" s="42">
        <v>9</v>
      </c>
      <c r="B41" s="97"/>
      <c r="C41" s="97"/>
      <c r="D41" s="93"/>
      <c r="E41" s="65"/>
      <c r="F41" s="25"/>
      <c r="G41" s="155" t="str">
        <f t="shared" si="1"/>
        <v/>
      </c>
      <c r="H41" s="155"/>
      <c r="I41" s="114"/>
      <c r="J41" s="114"/>
    </row>
    <row r="42" spans="1:10" ht="45" customHeight="1" x14ac:dyDescent="0.2">
      <c r="A42" s="42">
        <v>10</v>
      </c>
      <c r="B42" s="97"/>
      <c r="C42" s="97"/>
      <c r="D42" s="93"/>
      <c r="E42" s="65"/>
      <c r="F42" s="25"/>
      <c r="G42" s="155" t="str">
        <f t="shared" si="1"/>
        <v/>
      </c>
      <c r="H42" s="155"/>
      <c r="I42" s="114"/>
      <c r="J42" s="114"/>
    </row>
    <row r="43" spans="1:10" ht="45" customHeight="1" x14ac:dyDescent="0.2">
      <c r="A43" s="42">
        <v>11</v>
      </c>
      <c r="B43" s="97"/>
      <c r="C43" s="97"/>
      <c r="D43" s="93"/>
      <c r="E43" s="65"/>
      <c r="F43" s="25"/>
      <c r="G43" s="155" t="str">
        <f t="shared" si="1"/>
        <v/>
      </c>
      <c r="H43" s="155"/>
      <c r="I43" s="114"/>
      <c r="J43" s="114"/>
    </row>
    <row r="44" spans="1:10" ht="45" customHeight="1" x14ac:dyDescent="0.2">
      <c r="A44" s="42">
        <v>12</v>
      </c>
      <c r="B44" s="97"/>
      <c r="C44" s="97"/>
      <c r="D44" s="93"/>
      <c r="E44" s="65"/>
      <c r="F44" s="25"/>
      <c r="G44" s="155" t="str">
        <f t="shared" si="1"/>
        <v/>
      </c>
      <c r="H44" s="155"/>
      <c r="I44" s="114"/>
      <c r="J44" s="114"/>
    </row>
    <row r="45" spans="1:10" ht="45" customHeight="1" x14ac:dyDescent="0.2">
      <c r="A45" s="42">
        <v>13</v>
      </c>
      <c r="B45" s="97"/>
      <c r="C45" s="97"/>
      <c r="D45" s="93"/>
      <c r="E45" s="65"/>
      <c r="F45" s="25"/>
      <c r="G45" s="155" t="str">
        <f t="shared" si="1"/>
        <v/>
      </c>
      <c r="H45" s="155"/>
      <c r="I45" s="114"/>
      <c r="J45" s="114"/>
    </row>
    <row r="46" spans="1:10" ht="45" customHeight="1" x14ac:dyDescent="0.2">
      <c r="A46" s="42">
        <v>14</v>
      </c>
      <c r="B46" s="97"/>
      <c r="C46" s="97"/>
      <c r="D46" s="93"/>
      <c r="E46" s="65"/>
      <c r="F46" s="25"/>
      <c r="G46" s="155" t="str">
        <f t="shared" si="1"/>
        <v/>
      </c>
      <c r="H46" s="155"/>
      <c r="I46" s="114"/>
      <c r="J46" s="114"/>
    </row>
    <row r="47" spans="1:10" ht="45" customHeight="1" x14ac:dyDescent="0.2">
      <c r="A47" s="42">
        <v>15</v>
      </c>
      <c r="B47" s="97"/>
      <c r="C47" s="97"/>
      <c r="D47" s="93"/>
      <c r="E47" s="65"/>
      <c r="F47" s="25"/>
      <c r="G47" s="155" t="str">
        <f t="shared" si="1"/>
        <v/>
      </c>
      <c r="H47" s="155"/>
      <c r="I47" s="114"/>
      <c r="J47" s="114"/>
    </row>
    <row r="48" spans="1:10" ht="45" customHeight="1" x14ac:dyDescent="0.2">
      <c r="A48" s="42">
        <v>16</v>
      </c>
      <c r="B48" s="97"/>
      <c r="C48" s="97"/>
      <c r="D48" s="93"/>
      <c r="E48" s="65"/>
      <c r="F48" s="25"/>
      <c r="G48" s="155" t="str">
        <f t="shared" si="1"/>
        <v/>
      </c>
      <c r="H48" s="155"/>
      <c r="I48" s="114"/>
      <c r="J48" s="114"/>
    </row>
    <row r="49" spans="1:20" ht="45" customHeight="1" x14ac:dyDescent="0.2">
      <c r="A49" s="42">
        <v>17</v>
      </c>
      <c r="B49" s="97"/>
      <c r="C49" s="97"/>
      <c r="D49" s="93"/>
      <c r="E49" s="65"/>
      <c r="F49" s="25"/>
      <c r="G49" s="155" t="str">
        <f t="shared" si="1"/>
        <v/>
      </c>
      <c r="H49" s="155"/>
      <c r="I49" s="114"/>
      <c r="J49" s="114"/>
    </row>
    <row r="50" spans="1:20" ht="45" customHeight="1" x14ac:dyDescent="0.2">
      <c r="A50" s="42">
        <v>18</v>
      </c>
      <c r="B50" s="97"/>
      <c r="C50" s="97"/>
      <c r="D50" s="93"/>
      <c r="E50" s="65"/>
      <c r="F50" s="25"/>
      <c r="G50" s="155" t="str">
        <f t="shared" si="1"/>
        <v/>
      </c>
      <c r="H50" s="155"/>
      <c r="I50" s="114"/>
      <c r="J50" s="114"/>
    </row>
    <row r="51" spans="1:20" ht="45" customHeight="1" x14ac:dyDescent="0.2">
      <c r="A51" s="42">
        <v>19</v>
      </c>
      <c r="B51" s="97"/>
      <c r="C51" s="97"/>
      <c r="D51" s="93"/>
      <c r="E51" s="65"/>
      <c r="F51" s="25"/>
      <c r="G51" s="155" t="str">
        <f t="shared" si="1"/>
        <v/>
      </c>
      <c r="H51" s="155"/>
      <c r="I51" s="114"/>
      <c r="J51" s="114"/>
    </row>
    <row r="52" spans="1:20" ht="45" customHeight="1" x14ac:dyDescent="0.2">
      <c r="A52" s="42">
        <v>20</v>
      </c>
      <c r="B52" s="97"/>
      <c r="C52" s="97"/>
      <c r="D52" s="93"/>
      <c r="E52" s="65"/>
      <c r="F52" s="25"/>
      <c r="G52" s="155" t="str">
        <f t="shared" si="1"/>
        <v/>
      </c>
      <c r="H52" s="155"/>
      <c r="I52" s="114"/>
      <c r="J52" s="114"/>
    </row>
    <row r="53" spans="1:20" s="44" customFormat="1" ht="48" customHeight="1" x14ac:dyDescent="0.25">
      <c r="A53" s="156" t="s">
        <v>218</v>
      </c>
      <c r="B53" s="157"/>
      <c r="C53" s="157"/>
      <c r="D53" s="157"/>
      <c r="E53" s="157"/>
      <c r="F53" s="158"/>
      <c r="G53" s="159">
        <f>SUM(G33:H52)</f>
        <v>0</v>
      </c>
      <c r="H53" s="159"/>
      <c r="T53" s="96"/>
    </row>
    <row r="56" spans="1:20" ht="18" x14ac:dyDescent="0.25">
      <c r="A56" s="64" t="s">
        <v>212</v>
      </c>
      <c r="B56" s="39"/>
      <c r="C56" s="39"/>
      <c r="D56" s="40"/>
      <c r="E56" s="8"/>
      <c r="F56" s="41"/>
      <c r="G56" s="41"/>
    </row>
    <row r="57" spans="1:20" ht="102" customHeight="1" x14ac:dyDescent="0.2">
      <c r="A57" s="162" t="s">
        <v>234</v>
      </c>
      <c r="B57" s="162"/>
      <c r="C57" s="95" t="s">
        <v>213</v>
      </c>
      <c r="D57" s="165" t="s">
        <v>214</v>
      </c>
      <c r="E57" s="166"/>
      <c r="F57" s="95" t="s">
        <v>239</v>
      </c>
      <c r="G57" s="167" t="s">
        <v>244</v>
      </c>
      <c r="H57" s="168"/>
      <c r="K57" s="116" t="s">
        <v>234</v>
      </c>
    </row>
    <row r="58" spans="1:20" ht="27.75" customHeight="1" x14ac:dyDescent="0.2">
      <c r="A58" s="145">
        <f>'1-Infos demandeur'!B1</f>
        <v>0</v>
      </c>
      <c r="B58" s="146"/>
      <c r="C58" s="49"/>
      <c r="D58" s="154"/>
      <c r="E58" s="154"/>
      <c r="F58" s="49"/>
      <c r="G58" s="147" t="str">
        <f>IF(AND(C58="Oui",D58&lt;&gt;"",F58="Oui"),ROUND(DSUM($A$32:$H$52,"Montant",K57:K58)*15%,2),"")</f>
        <v/>
      </c>
      <c r="H58" s="148"/>
      <c r="I58" s="115"/>
      <c r="J58" s="115"/>
      <c r="K58" s="116">
        <f>A58</f>
        <v>0</v>
      </c>
      <c r="L58" s="36" t="s">
        <v>234</v>
      </c>
    </row>
    <row r="59" spans="1:20" ht="27.75" customHeight="1" x14ac:dyDescent="0.2">
      <c r="A59" s="145" t="str">
        <f>IF('3-Partenaires'!B8&lt;&gt;"",'3-Partenaires'!B8,"")</f>
        <v/>
      </c>
      <c r="B59" s="146"/>
      <c r="C59" s="49"/>
      <c r="D59" s="154"/>
      <c r="E59" s="154"/>
      <c r="F59" s="49"/>
      <c r="G59" s="147" t="str">
        <f t="shared" ref="G59:G67" si="2">IF(AND(C59="Oui",D59&lt;&gt;"",F59="Oui"),ROUND(DSUM($A$32:$H$52,"Montant",K58:K59)*15%,2),"")</f>
        <v/>
      </c>
      <c r="H59" s="148"/>
      <c r="I59" s="115"/>
      <c r="J59" s="115"/>
      <c r="L59" s="36" t="str">
        <f>A59</f>
        <v/>
      </c>
      <c r="M59" s="36" t="s">
        <v>234</v>
      </c>
    </row>
    <row r="60" spans="1:20" ht="27.75" customHeight="1" x14ac:dyDescent="0.2">
      <c r="A60" s="145" t="str">
        <f>IF('3-Partenaires'!B9&lt;&gt;"",'3-Partenaires'!B9,"")</f>
        <v/>
      </c>
      <c r="B60" s="146"/>
      <c r="C60" s="49"/>
      <c r="D60" s="154"/>
      <c r="E60" s="154"/>
      <c r="F60" s="49"/>
      <c r="G60" s="147" t="str">
        <f t="shared" si="2"/>
        <v/>
      </c>
      <c r="H60" s="148"/>
      <c r="I60" s="115"/>
      <c r="J60" s="115"/>
      <c r="M60" s="36" t="str">
        <f>A60</f>
        <v/>
      </c>
      <c r="N60" s="36" t="s">
        <v>234</v>
      </c>
    </row>
    <row r="61" spans="1:20" ht="27.75" customHeight="1" x14ac:dyDescent="0.2">
      <c r="A61" s="145" t="str">
        <f>IF('3-Partenaires'!B10&lt;&gt;"",'3-Partenaires'!B10,"")</f>
        <v/>
      </c>
      <c r="B61" s="146"/>
      <c r="C61" s="49"/>
      <c r="D61" s="154"/>
      <c r="E61" s="154"/>
      <c r="F61" s="49"/>
      <c r="G61" s="147" t="str">
        <f t="shared" si="2"/>
        <v/>
      </c>
      <c r="H61" s="148"/>
      <c r="I61" s="115"/>
      <c r="J61" s="115"/>
      <c r="N61" s="36" t="str">
        <f>A61</f>
        <v/>
      </c>
      <c r="O61" s="36" t="s">
        <v>234</v>
      </c>
    </row>
    <row r="62" spans="1:20" ht="27.75" customHeight="1" x14ac:dyDescent="0.2">
      <c r="A62" s="145" t="str">
        <f>IF('3-Partenaires'!B11&lt;&gt;"",'3-Partenaires'!B11,"")</f>
        <v/>
      </c>
      <c r="B62" s="146"/>
      <c r="C62" s="49"/>
      <c r="D62" s="154"/>
      <c r="E62" s="154"/>
      <c r="F62" s="49"/>
      <c r="G62" s="147" t="str">
        <f t="shared" si="2"/>
        <v/>
      </c>
      <c r="H62" s="148"/>
      <c r="I62" s="115"/>
      <c r="J62" s="115"/>
      <c r="O62" s="36" t="str">
        <f>A62</f>
        <v/>
      </c>
      <c r="P62" s="36" t="s">
        <v>234</v>
      </c>
    </row>
    <row r="63" spans="1:20" ht="27.75" customHeight="1" x14ac:dyDescent="0.2">
      <c r="A63" s="145" t="str">
        <f>IF('3-Partenaires'!B12&lt;&gt;"",'3-Partenaires'!B12,"")</f>
        <v/>
      </c>
      <c r="B63" s="146"/>
      <c r="C63" s="49"/>
      <c r="D63" s="154"/>
      <c r="E63" s="154"/>
      <c r="F63" s="49"/>
      <c r="G63" s="147" t="str">
        <f t="shared" si="2"/>
        <v/>
      </c>
      <c r="H63" s="148"/>
      <c r="I63" s="115"/>
      <c r="J63" s="115"/>
      <c r="P63" s="36" t="str">
        <f>A63</f>
        <v/>
      </c>
      <c r="Q63" s="36" t="s">
        <v>234</v>
      </c>
    </row>
    <row r="64" spans="1:20" ht="27.75" customHeight="1" x14ac:dyDescent="0.2">
      <c r="A64" s="145" t="str">
        <f>IF('3-Partenaires'!B13&lt;&gt;"",'3-Partenaires'!B13,"")</f>
        <v/>
      </c>
      <c r="B64" s="146"/>
      <c r="C64" s="49"/>
      <c r="D64" s="154"/>
      <c r="E64" s="154"/>
      <c r="F64" s="49"/>
      <c r="G64" s="147" t="str">
        <f t="shared" si="2"/>
        <v/>
      </c>
      <c r="H64" s="148"/>
      <c r="I64" s="115"/>
      <c r="J64" s="115"/>
      <c r="Q64" s="36" t="str">
        <f>A64</f>
        <v/>
      </c>
      <c r="R64" s="36" t="s">
        <v>234</v>
      </c>
    </row>
    <row r="65" spans="1:20" ht="27.75" customHeight="1" x14ac:dyDescent="0.2">
      <c r="A65" s="145" t="str">
        <f>IF('3-Partenaires'!B14&lt;&gt;"",'3-Partenaires'!B14,"")</f>
        <v/>
      </c>
      <c r="B65" s="146"/>
      <c r="C65" s="49"/>
      <c r="D65" s="154"/>
      <c r="E65" s="154"/>
      <c r="F65" s="49"/>
      <c r="G65" s="147" t="str">
        <f t="shared" si="2"/>
        <v/>
      </c>
      <c r="H65" s="148"/>
      <c r="I65" s="115"/>
      <c r="J65" s="115"/>
      <c r="R65" s="36" t="str">
        <f>A65</f>
        <v/>
      </c>
      <c r="S65" s="36" t="s">
        <v>234</v>
      </c>
    </row>
    <row r="66" spans="1:20" ht="27.75" customHeight="1" x14ac:dyDescent="0.2">
      <c r="A66" s="145" t="str">
        <f>IF('3-Partenaires'!B15&lt;&gt;"",'3-Partenaires'!B15,"")</f>
        <v/>
      </c>
      <c r="B66" s="146"/>
      <c r="C66" s="49"/>
      <c r="D66" s="154"/>
      <c r="E66" s="154"/>
      <c r="F66" s="49"/>
      <c r="G66" s="147" t="str">
        <f t="shared" si="2"/>
        <v/>
      </c>
      <c r="H66" s="148"/>
      <c r="I66" s="115"/>
      <c r="J66" s="115"/>
      <c r="S66" s="36" t="str">
        <f>A66</f>
        <v/>
      </c>
      <c r="T66" s="36" t="s">
        <v>234</v>
      </c>
    </row>
    <row r="67" spans="1:20" ht="27.75" customHeight="1" x14ac:dyDescent="0.2">
      <c r="A67" s="145" t="str">
        <f>IF('3-Partenaires'!B16&lt;&gt;"",'3-Partenaires'!B16,"")</f>
        <v/>
      </c>
      <c r="B67" s="146"/>
      <c r="C67" s="49"/>
      <c r="D67" s="154"/>
      <c r="E67" s="154"/>
      <c r="F67" s="49"/>
      <c r="G67" s="147" t="str">
        <f t="shared" si="2"/>
        <v/>
      </c>
      <c r="H67" s="148"/>
      <c r="I67" s="115"/>
      <c r="J67" s="115"/>
      <c r="T67" s="36" t="str">
        <f>A67</f>
        <v/>
      </c>
    </row>
    <row r="68" spans="1:20" s="44" customFormat="1" ht="48" customHeight="1" x14ac:dyDescent="0.2">
      <c r="A68" s="151" t="s">
        <v>219</v>
      </c>
      <c r="B68" s="152"/>
      <c r="C68" s="152"/>
      <c r="D68" s="152"/>
      <c r="E68" s="152"/>
      <c r="F68" s="152"/>
      <c r="G68" s="153">
        <f>SUM(G58:H67)</f>
        <v>0</v>
      </c>
      <c r="H68" s="153"/>
      <c r="I68" s="36"/>
      <c r="J68" s="36"/>
    </row>
    <row r="71" spans="1:20" ht="18" x14ac:dyDescent="0.25">
      <c r="A71" s="64" t="s">
        <v>267</v>
      </c>
      <c r="B71" s="39"/>
      <c r="C71" s="39"/>
      <c r="D71" s="40"/>
      <c r="E71" s="8"/>
      <c r="F71" s="41"/>
    </row>
    <row r="72" spans="1:20" ht="102" customHeight="1" x14ac:dyDescent="0.2">
      <c r="A72" s="162" t="s">
        <v>234</v>
      </c>
      <c r="B72" s="162"/>
      <c r="C72" s="95" t="s">
        <v>240</v>
      </c>
      <c r="D72" s="165" t="s">
        <v>241</v>
      </c>
      <c r="E72" s="166"/>
      <c r="F72" s="95" t="s">
        <v>242</v>
      </c>
      <c r="G72" s="167" t="s">
        <v>243</v>
      </c>
      <c r="H72" s="168"/>
      <c r="K72" s="116" t="s">
        <v>234</v>
      </c>
    </row>
    <row r="73" spans="1:20" ht="27.75" customHeight="1" x14ac:dyDescent="0.2">
      <c r="A73" s="145">
        <f>'1-Infos demandeur'!B1</f>
        <v>0</v>
      </c>
      <c r="B73" s="146"/>
      <c r="C73" s="49"/>
      <c r="D73" s="154"/>
      <c r="E73" s="154"/>
      <c r="F73" s="49"/>
      <c r="G73" s="147" t="str">
        <f>IF(AND(C73="Oui",F73="Oui"),ROUND(DSUM($A$32:$H$52,"Montant",K72:K73)*6.3%,2),"")</f>
        <v/>
      </c>
      <c r="H73" s="148"/>
      <c r="I73" s="115"/>
      <c r="J73" s="115"/>
      <c r="K73" s="116">
        <f>A73</f>
        <v>0</v>
      </c>
      <c r="L73" s="36" t="s">
        <v>234</v>
      </c>
    </row>
    <row r="74" spans="1:20" ht="27.75" customHeight="1" x14ac:dyDescent="0.2">
      <c r="A74" s="145" t="str">
        <f>IF('3-Partenaires'!B8&lt;&gt;"",'3-Partenaires'!B8,"")</f>
        <v/>
      </c>
      <c r="B74" s="146"/>
      <c r="C74" s="49"/>
      <c r="D74" s="154"/>
      <c r="E74" s="154"/>
      <c r="F74" s="49"/>
      <c r="G74" s="147" t="str">
        <f t="shared" ref="G74:G82" si="3">IF(AND(C74="Oui",F74="Oui"),ROUND(DSUM($A$32:$H$52,"Montant",K73:K74)*6.3%,2),"")</f>
        <v/>
      </c>
      <c r="H74" s="148"/>
      <c r="I74" s="115"/>
      <c r="J74" s="115"/>
      <c r="L74" s="36" t="str">
        <f>A74</f>
        <v/>
      </c>
      <c r="M74" s="36" t="s">
        <v>234</v>
      </c>
    </row>
    <row r="75" spans="1:20" ht="27.75" customHeight="1" x14ac:dyDescent="0.2">
      <c r="A75" s="145" t="str">
        <f>IF('3-Partenaires'!B9&lt;&gt;"",'3-Partenaires'!B9,"")</f>
        <v/>
      </c>
      <c r="B75" s="146"/>
      <c r="C75" s="49"/>
      <c r="D75" s="154"/>
      <c r="E75" s="154"/>
      <c r="F75" s="49"/>
      <c r="G75" s="147" t="str">
        <f t="shared" si="3"/>
        <v/>
      </c>
      <c r="H75" s="148"/>
      <c r="I75" s="115"/>
      <c r="J75" s="115"/>
      <c r="M75" s="36" t="str">
        <f>A75</f>
        <v/>
      </c>
      <c r="N75" s="36" t="s">
        <v>234</v>
      </c>
    </row>
    <row r="76" spans="1:20" ht="27.75" customHeight="1" x14ac:dyDescent="0.2">
      <c r="A76" s="145" t="str">
        <f>IF('3-Partenaires'!B10&lt;&gt;"",'3-Partenaires'!B10,"")</f>
        <v/>
      </c>
      <c r="B76" s="146"/>
      <c r="C76" s="49"/>
      <c r="D76" s="154"/>
      <c r="E76" s="154"/>
      <c r="F76" s="49"/>
      <c r="G76" s="147" t="str">
        <f t="shared" si="3"/>
        <v/>
      </c>
      <c r="H76" s="148"/>
      <c r="I76" s="115"/>
      <c r="J76" s="115"/>
      <c r="N76" s="36" t="str">
        <f>A76</f>
        <v/>
      </c>
      <c r="O76" s="36" t="s">
        <v>234</v>
      </c>
    </row>
    <row r="77" spans="1:20" ht="27.75" customHeight="1" x14ac:dyDescent="0.2">
      <c r="A77" s="145" t="str">
        <f>IF('3-Partenaires'!B11&lt;&gt;"",'3-Partenaires'!B11,"")</f>
        <v/>
      </c>
      <c r="B77" s="146"/>
      <c r="C77" s="49"/>
      <c r="D77" s="154"/>
      <c r="E77" s="154"/>
      <c r="F77" s="49"/>
      <c r="G77" s="147" t="str">
        <f t="shared" si="3"/>
        <v/>
      </c>
      <c r="H77" s="148"/>
      <c r="I77" s="115"/>
      <c r="J77" s="115"/>
      <c r="O77" s="36" t="str">
        <f>A77</f>
        <v/>
      </c>
      <c r="P77" s="36" t="s">
        <v>234</v>
      </c>
    </row>
    <row r="78" spans="1:20" ht="27.75" customHeight="1" x14ac:dyDescent="0.2">
      <c r="A78" s="145" t="str">
        <f>IF('3-Partenaires'!B12&lt;&gt;"",'3-Partenaires'!B12,"")</f>
        <v/>
      </c>
      <c r="B78" s="146"/>
      <c r="C78" s="49"/>
      <c r="D78" s="154"/>
      <c r="E78" s="154"/>
      <c r="F78" s="49"/>
      <c r="G78" s="147" t="str">
        <f t="shared" si="3"/>
        <v/>
      </c>
      <c r="H78" s="148"/>
      <c r="I78" s="115"/>
      <c r="J78" s="115"/>
      <c r="P78" s="36" t="str">
        <f>A78</f>
        <v/>
      </c>
      <c r="Q78" s="36" t="s">
        <v>234</v>
      </c>
    </row>
    <row r="79" spans="1:20" ht="27.75" customHeight="1" x14ac:dyDescent="0.2">
      <c r="A79" s="145" t="str">
        <f>IF('3-Partenaires'!B13&lt;&gt;"",'3-Partenaires'!B13,"")</f>
        <v/>
      </c>
      <c r="B79" s="146"/>
      <c r="C79" s="49"/>
      <c r="D79" s="154"/>
      <c r="E79" s="154"/>
      <c r="F79" s="49"/>
      <c r="G79" s="147" t="str">
        <f t="shared" si="3"/>
        <v/>
      </c>
      <c r="H79" s="148"/>
      <c r="I79" s="115"/>
      <c r="J79" s="115"/>
      <c r="Q79" s="36" t="str">
        <f>A79</f>
        <v/>
      </c>
      <c r="R79" s="36" t="s">
        <v>234</v>
      </c>
    </row>
    <row r="80" spans="1:20" ht="27.75" customHeight="1" x14ac:dyDescent="0.2">
      <c r="A80" s="145" t="str">
        <f>IF('3-Partenaires'!B14&lt;&gt;"",'3-Partenaires'!B14,"")</f>
        <v/>
      </c>
      <c r="B80" s="146"/>
      <c r="C80" s="49"/>
      <c r="D80" s="154"/>
      <c r="E80" s="154"/>
      <c r="F80" s="49"/>
      <c r="G80" s="147" t="str">
        <f t="shared" si="3"/>
        <v/>
      </c>
      <c r="H80" s="148"/>
      <c r="I80" s="115"/>
      <c r="J80" s="115"/>
      <c r="R80" s="36" t="str">
        <f>A80</f>
        <v/>
      </c>
      <c r="S80" s="36" t="s">
        <v>234</v>
      </c>
    </row>
    <row r="81" spans="1:20" ht="27.75" customHeight="1" x14ac:dyDescent="0.2">
      <c r="A81" s="145" t="str">
        <f>IF('3-Partenaires'!B15&lt;&gt;"",'3-Partenaires'!B15,"")</f>
        <v/>
      </c>
      <c r="B81" s="146"/>
      <c r="C81" s="49"/>
      <c r="D81" s="154"/>
      <c r="E81" s="154"/>
      <c r="F81" s="49"/>
      <c r="G81" s="147" t="str">
        <f t="shared" si="3"/>
        <v/>
      </c>
      <c r="H81" s="148"/>
      <c r="I81" s="115"/>
      <c r="J81" s="115"/>
      <c r="S81" s="36" t="str">
        <f>A81</f>
        <v/>
      </c>
      <c r="T81" s="36" t="s">
        <v>234</v>
      </c>
    </row>
    <row r="82" spans="1:20" ht="27.75" customHeight="1" x14ac:dyDescent="0.2">
      <c r="A82" s="145" t="str">
        <f>IF('3-Partenaires'!B16&lt;&gt;"",'3-Partenaires'!B16,"")</f>
        <v/>
      </c>
      <c r="B82" s="146"/>
      <c r="C82" s="49"/>
      <c r="D82" s="154"/>
      <c r="E82" s="154"/>
      <c r="F82" s="49"/>
      <c r="G82" s="147" t="str">
        <f t="shared" si="3"/>
        <v/>
      </c>
      <c r="H82" s="148"/>
      <c r="I82" s="115"/>
      <c r="J82" s="115"/>
      <c r="T82" s="36" t="str">
        <f>A82</f>
        <v/>
      </c>
    </row>
    <row r="83" spans="1:20" s="44" customFormat="1" ht="48" customHeight="1" x14ac:dyDescent="0.2">
      <c r="A83" s="151" t="s">
        <v>216</v>
      </c>
      <c r="B83" s="152"/>
      <c r="C83" s="152"/>
      <c r="D83" s="152"/>
      <c r="E83" s="152"/>
      <c r="F83" s="152"/>
      <c r="G83" s="153">
        <f>SUM(G73:H82)</f>
        <v>0</v>
      </c>
      <c r="H83" s="153"/>
      <c r="I83" s="36"/>
      <c r="J83" s="36"/>
    </row>
    <row r="84" spans="1:20" ht="18" x14ac:dyDescent="0.25">
      <c r="A84" s="64"/>
      <c r="B84" s="39"/>
      <c r="C84" s="39"/>
      <c r="D84" s="40"/>
      <c r="E84" s="8"/>
      <c r="F84" s="41"/>
    </row>
    <row r="87" spans="1:20" ht="51.75" customHeight="1" x14ac:dyDescent="0.2">
      <c r="A87" s="149" t="s">
        <v>220</v>
      </c>
      <c r="B87" s="149"/>
      <c r="C87" s="149"/>
      <c r="D87" s="149"/>
      <c r="E87" s="149"/>
      <c r="F87" s="149"/>
      <c r="G87" s="150">
        <f>I28+G53+G68+G83</f>
        <v>0</v>
      </c>
      <c r="H87" s="150"/>
    </row>
    <row r="88" spans="1:20" ht="15" x14ac:dyDescent="0.2">
      <c r="A88" s="67"/>
      <c r="B88" s="67"/>
      <c r="C88" s="67"/>
      <c r="D88" s="67"/>
      <c r="E88" s="67"/>
      <c r="F88" s="67"/>
      <c r="G88" s="67"/>
      <c r="H88" s="67"/>
      <c r="I88" s="67"/>
      <c r="J88" s="67"/>
    </row>
    <row r="110" spans="1:10" ht="15" x14ac:dyDescent="0.2">
      <c r="A110" s="67"/>
      <c r="B110" s="67"/>
      <c r="C110" s="67"/>
      <c r="D110" s="67"/>
      <c r="E110" s="67"/>
      <c r="F110" s="67"/>
      <c r="G110" s="67"/>
      <c r="H110" s="67"/>
      <c r="I110" s="67"/>
      <c r="J110" s="67"/>
    </row>
  </sheetData>
  <sheetProtection algorithmName="SHA-512" hashValue="nD74HDlyZarFbzol1zenXSuf8LT37W0W7Xv1ZH13Ev4JpeoLTjtweYGwXbs3CehEzpViFVLQh21WRKle9WSpZw==" saltValue="XtdFDSM2EpEE1ku/7G9Q4Q==" spinCount="100000" sheet="1" formatRows="0"/>
  <mergeCells count="102">
    <mergeCell ref="A74:B74"/>
    <mergeCell ref="D74:E74"/>
    <mergeCell ref="G74:H74"/>
    <mergeCell ref="A83:F83"/>
    <mergeCell ref="G83:H83"/>
    <mergeCell ref="A77:B77"/>
    <mergeCell ref="D77:E77"/>
    <mergeCell ref="G77:H77"/>
    <mergeCell ref="A78:B78"/>
    <mergeCell ref="D78:E78"/>
    <mergeCell ref="G78:H78"/>
    <mergeCell ref="A79:B79"/>
    <mergeCell ref="D79:E79"/>
    <mergeCell ref="G79:H79"/>
    <mergeCell ref="A80:B80"/>
    <mergeCell ref="D80:E80"/>
    <mergeCell ref="G80:H80"/>
    <mergeCell ref="A81:B81"/>
    <mergeCell ref="D81:E81"/>
    <mergeCell ref="G81:H81"/>
    <mergeCell ref="A82:B82"/>
    <mergeCell ref="D82:E82"/>
    <mergeCell ref="G82:H82"/>
    <mergeCell ref="A75:B75"/>
    <mergeCell ref="A59:B59"/>
    <mergeCell ref="D66:E66"/>
    <mergeCell ref="D67:E67"/>
    <mergeCell ref="A72:B72"/>
    <mergeCell ref="D72:E72"/>
    <mergeCell ref="G72:H72"/>
    <mergeCell ref="A73:B73"/>
    <mergeCell ref="D73:E73"/>
    <mergeCell ref="G73:H73"/>
    <mergeCell ref="D64:E64"/>
    <mergeCell ref="D75:E75"/>
    <mergeCell ref="G75:H75"/>
    <mergeCell ref="A76:B76"/>
    <mergeCell ref="D76:E76"/>
    <mergeCell ref="G76:H76"/>
    <mergeCell ref="G43:H43"/>
    <mergeCell ref="G44:H44"/>
    <mergeCell ref="G45:H45"/>
    <mergeCell ref="G46:H46"/>
    <mergeCell ref="G47:H47"/>
    <mergeCell ref="G48:H48"/>
    <mergeCell ref="G49:H49"/>
    <mergeCell ref="G50:H50"/>
    <mergeCell ref="G51:H51"/>
    <mergeCell ref="G52:H52"/>
    <mergeCell ref="D57:E57"/>
    <mergeCell ref="D58:E58"/>
    <mergeCell ref="D59:E59"/>
    <mergeCell ref="D60:E60"/>
    <mergeCell ref="D61:E61"/>
    <mergeCell ref="D62:E62"/>
    <mergeCell ref="D63:E63"/>
    <mergeCell ref="A57:B57"/>
    <mergeCell ref="G57:H57"/>
    <mergeCell ref="G35:H35"/>
    <mergeCell ref="A1:B1"/>
    <mergeCell ref="A2:B2"/>
    <mergeCell ref="A4:B4"/>
    <mergeCell ref="D4:H4"/>
    <mergeCell ref="G32:H32"/>
    <mergeCell ref="G33:H33"/>
    <mergeCell ref="G34:H34"/>
    <mergeCell ref="C1:H1"/>
    <mergeCell ref="C2:H2"/>
    <mergeCell ref="A28:H28"/>
    <mergeCell ref="G36:H36"/>
    <mergeCell ref="G37:H37"/>
    <mergeCell ref="G38:H38"/>
    <mergeCell ref="G39:H39"/>
    <mergeCell ref="G40:H40"/>
    <mergeCell ref="G41:H41"/>
    <mergeCell ref="G42:H42"/>
    <mergeCell ref="A53:F53"/>
    <mergeCell ref="G53:H53"/>
    <mergeCell ref="A58:B58"/>
    <mergeCell ref="G58:H58"/>
    <mergeCell ref="A62:B62"/>
    <mergeCell ref="G62:H62"/>
    <mergeCell ref="A87:F87"/>
    <mergeCell ref="G87:H87"/>
    <mergeCell ref="A68:F68"/>
    <mergeCell ref="G68:H68"/>
    <mergeCell ref="A65:B65"/>
    <mergeCell ref="G65:H65"/>
    <mergeCell ref="A66:B66"/>
    <mergeCell ref="G66:H66"/>
    <mergeCell ref="A67:B67"/>
    <mergeCell ref="G67:H67"/>
    <mergeCell ref="D65:E65"/>
    <mergeCell ref="G59:H59"/>
    <mergeCell ref="A60:B60"/>
    <mergeCell ref="G60:H60"/>
    <mergeCell ref="A61:B61"/>
    <mergeCell ref="G61:H61"/>
    <mergeCell ref="A63:B63"/>
    <mergeCell ref="G63:H63"/>
    <mergeCell ref="A64:B64"/>
    <mergeCell ref="G64:H64"/>
  </mergeCells>
  <dataValidations xWindow="780" yWindow="753" count="2">
    <dataValidation type="decimal" allowBlank="1" showInputMessage="1" showErrorMessage="1" prompt="Saisir au maximum 2 chiffres après la virgule !" sqref="E33:E52" xr:uid="{45E3BA3B-750A-4387-8B15-A5B5D5D5E3C1}">
      <formula1>0</formula1>
      <formula2>11249</formula2>
    </dataValidation>
    <dataValidation allowBlank="1" showInputMessage="1" showErrorMessage="1" prompt="Saisir au maximum_x000a_2 chiffres après la virgule !" sqref="F33:F52" xr:uid="{4F09CEF0-872D-4628-9DB7-8049A009CF59}"/>
  </dataValidation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xWindow="780" yWindow="753" count="3">
        <x14:dataValidation type="list" allowBlank="1" showInputMessage="1" showErrorMessage="1" xr:uid="{F91CA969-8183-473F-899F-A460BDC0D40C}">
          <x14:formula1>
            <xm:f>listes!$A$1:$A$2</xm:f>
          </x14:formula1>
          <xm:sqref>C58:C67 F58:F67 C73:C82 F73:F82</xm:sqref>
        </x14:dataValidation>
        <x14:dataValidation type="list" allowBlank="1" showInputMessage="1" showErrorMessage="1" xr:uid="{E7BC8C15-67FE-41A8-98A6-D247EEA8CE06}">
          <x14:formula1>
            <xm:f>'3-Partenaires'!$B$7:$B$16</xm:f>
          </x14:formula1>
          <xm:sqref>C8:C27 B33:B52</xm:sqref>
        </x14:dataValidation>
        <x14:dataValidation type="list" allowBlank="1" showInputMessage="1" showErrorMessage="1" xr:uid="{2D1C6F50-D6DF-4182-8E13-29C045EA625D}">
          <x14:formula1>
            <xm:f>listes!$A$8:$A$9</xm:f>
          </x14:formula1>
          <xm:sqref>B8:B27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298899-8C86-4DCB-A0AB-F006B31FE409}">
  <dimension ref="A1:M25"/>
  <sheetViews>
    <sheetView zoomScale="55" zoomScaleNormal="55" workbookViewId="0">
      <selection activeCell="H6" sqref="H6"/>
    </sheetView>
  </sheetViews>
  <sheetFormatPr baseColWidth="10" defaultColWidth="11.42578125" defaultRowHeight="15" x14ac:dyDescent="0.25"/>
  <cols>
    <col min="1" max="1" width="7.7109375" style="82" customWidth="1"/>
    <col min="2" max="2" width="27.140625" style="82" customWidth="1"/>
    <col min="3" max="3" width="72.5703125" style="82" customWidth="1"/>
    <col min="4" max="4" width="7.7109375" style="82" customWidth="1"/>
    <col min="5" max="5" width="26.140625" style="82" customWidth="1"/>
    <col min="6" max="6" width="23.85546875" style="82" customWidth="1"/>
    <col min="7" max="7" width="7.7109375" style="82" customWidth="1"/>
    <col min="8" max="8" width="26.42578125" style="82" customWidth="1"/>
    <col min="9" max="9" width="26.140625" style="82" customWidth="1"/>
    <col min="10" max="10" width="7.7109375" style="82" customWidth="1"/>
    <col min="11" max="11" width="24.42578125" style="82" customWidth="1"/>
    <col min="12" max="12" width="23.85546875" style="82" customWidth="1"/>
    <col min="13" max="13" width="92.42578125" style="82" customWidth="1"/>
    <col min="14" max="16384" width="11.42578125" style="82"/>
  </cols>
  <sheetData>
    <row r="1" spans="1:13" ht="18" customHeight="1" x14ac:dyDescent="0.25">
      <c r="A1" s="162" t="s">
        <v>12</v>
      </c>
      <c r="B1" s="162"/>
      <c r="C1" s="162"/>
      <c r="D1" s="177">
        <f>'1-Infos demandeur'!B1</f>
        <v>0</v>
      </c>
      <c r="E1" s="178"/>
      <c r="F1" s="178"/>
      <c r="G1" s="178"/>
      <c r="H1" s="178"/>
      <c r="I1" s="178"/>
      <c r="J1" s="178"/>
      <c r="K1" s="178"/>
      <c r="L1" s="178"/>
      <c r="M1" s="179"/>
    </row>
    <row r="2" spans="1:13" ht="18" customHeight="1" x14ac:dyDescent="0.25">
      <c r="A2" s="162" t="s">
        <v>14</v>
      </c>
      <c r="B2" s="162"/>
      <c r="C2" s="162"/>
      <c r="D2" s="177">
        <f>'1-Infos demandeur'!B2</f>
        <v>0</v>
      </c>
      <c r="E2" s="178"/>
      <c r="F2" s="178"/>
      <c r="G2" s="178"/>
      <c r="H2" s="178"/>
      <c r="I2" s="178"/>
      <c r="J2" s="178"/>
      <c r="K2" s="178"/>
      <c r="L2" s="178"/>
      <c r="M2" s="179"/>
    </row>
    <row r="3" spans="1:13" ht="75.75" customHeight="1" x14ac:dyDescent="0.25">
      <c r="A3" s="171" t="s">
        <v>193</v>
      </c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</row>
    <row r="4" spans="1:13" ht="39.75" customHeight="1" x14ac:dyDescent="0.25">
      <c r="A4" s="172" t="s">
        <v>8</v>
      </c>
      <c r="B4" s="172" t="s">
        <v>249</v>
      </c>
      <c r="C4" s="174" t="s">
        <v>9</v>
      </c>
      <c r="D4" s="162" t="s">
        <v>132</v>
      </c>
      <c r="E4" s="162"/>
      <c r="F4" s="162"/>
      <c r="G4" s="165" t="s">
        <v>265</v>
      </c>
      <c r="H4" s="176"/>
      <c r="I4" s="166"/>
      <c r="J4" s="165" t="s">
        <v>266</v>
      </c>
      <c r="K4" s="176"/>
      <c r="L4" s="166"/>
      <c r="M4" s="169" t="s">
        <v>96</v>
      </c>
    </row>
    <row r="5" spans="1:13" ht="36" customHeight="1" x14ac:dyDescent="0.25">
      <c r="A5" s="173"/>
      <c r="B5" s="173"/>
      <c r="C5" s="175"/>
      <c r="D5" s="70" t="s">
        <v>8</v>
      </c>
      <c r="E5" s="70" t="s">
        <v>10</v>
      </c>
      <c r="F5" s="70" t="s">
        <v>248</v>
      </c>
      <c r="G5" s="70" t="s">
        <v>8</v>
      </c>
      <c r="H5" s="70" t="s">
        <v>10</v>
      </c>
      <c r="I5" s="70" t="s">
        <v>248</v>
      </c>
      <c r="J5" s="70" t="s">
        <v>8</v>
      </c>
      <c r="K5" s="70" t="s">
        <v>10</v>
      </c>
      <c r="L5" s="70" t="s">
        <v>248</v>
      </c>
      <c r="M5" s="170"/>
    </row>
    <row r="6" spans="1:13" ht="45" customHeight="1" x14ac:dyDescent="0.25">
      <c r="A6" s="71">
        <v>1</v>
      </c>
      <c r="B6" s="105" t="str">
        <f>IF('4-Dépenses présentées'!C8&lt;&gt;"",'4-Dépenses présentées'!C8,"")</f>
        <v/>
      </c>
      <c r="C6" s="83" t="str">
        <f>IF('4-Dépenses présentées'!D8&lt;&gt;"",'4-Dépenses présentées'!D8,"")</f>
        <v/>
      </c>
      <c r="D6" s="83" t="s">
        <v>133</v>
      </c>
      <c r="E6" s="83" t="str">
        <f>IF('4-Dépenses présentées'!E8&lt;&gt;"",'4-Dépenses présentées'!E8,"")</f>
        <v/>
      </c>
      <c r="F6" s="60">
        <f>'4-Dépenses présentées'!I8</f>
        <v>0</v>
      </c>
      <c r="G6" s="83" t="s">
        <v>134</v>
      </c>
      <c r="H6" s="47"/>
      <c r="I6" s="47"/>
      <c r="J6" s="83" t="s">
        <v>135</v>
      </c>
      <c r="K6" s="47"/>
      <c r="L6" s="47"/>
      <c r="M6" s="48"/>
    </row>
    <row r="7" spans="1:13" ht="45" customHeight="1" x14ac:dyDescent="0.25">
      <c r="A7" s="71">
        <v>2</v>
      </c>
      <c r="B7" s="105" t="str">
        <f>IF('4-Dépenses présentées'!C9&lt;&gt;"",'4-Dépenses présentées'!C9,"")</f>
        <v/>
      </c>
      <c r="C7" s="83" t="str">
        <f>IF('4-Dépenses présentées'!D9&lt;&gt;"",'4-Dépenses présentées'!D9,"")</f>
        <v/>
      </c>
      <c r="D7" s="83" t="s">
        <v>136</v>
      </c>
      <c r="E7" s="83" t="str">
        <f>IF('4-Dépenses présentées'!E9&lt;&gt;"",'4-Dépenses présentées'!E9,"")</f>
        <v/>
      </c>
      <c r="F7" s="60">
        <f>'4-Dépenses présentées'!I9</f>
        <v>0</v>
      </c>
      <c r="G7" s="83" t="s">
        <v>137</v>
      </c>
      <c r="H7" s="47"/>
      <c r="I7" s="47"/>
      <c r="J7" s="83" t="s">
        <v>138</v>
      </c>
      <c r="K7" s="47"/>
      <c r="L7" s="47"/>
      <c r="M7" s="48"/>
    </row>
    <row r="8" spans="1:13" ht="45" customHeight="1" x14ac:dyDescent="0.25">
      <c r="A8" s="71">
        <v>3</v>
      </c>
      <c r="B8" s="105" t="str">
        <f>IF('4-Dépenses présentées'!C10&lt;&gt;"",'4-Dépenses présentées'!C10,"")</f>
        <v/>
      </c>
      <c r="C8" s="83" t="str">
        <f>IF('4-Dépenses présentées'!D10&lt;&gt;"",'4-Dépenses présentées'!D10,"")</f>
        <v/>
      </c>
      <c r="D8" s="83" t="s">
        <v>139</v>
      </c>
      <c r="E8" s="83" t="str">
        <f>IF('4-Dépenses présentées'!E10&lt;&gt;"",'4-Dépenses présentées'!E10,"")</f>
        <v/>
      </c>
      <c r="F8" s="60">
        <f>'4-Dépenses présentées'!I10</f>
        <v>0</v>
      </c>
      <c r="G8" s="83" t="s">
        <v>159</v>
      </c>
      <c r="H8" s="47"/>
      <c r="I8" s="47"/>
      <c r="J8" s="83" t="s">
        <v>177</v>
      </c>
      <c r="K8" s="47"/>
      <c r="L8" s="47"/>
      <c r="M8" s="49"/>
    </row>
    <row r="9" spans="1:13" ht="45" customHeight="1" x14ac:dyDescent="0.25">
      <c r="A9" s="71">
        <v>4</v>
      </c>
      <c r="B9" s="105" t="str">
        <f>IF('4-Dépenses présentées'!C11&lt;&gt;"",'4-Dépenses présentées'!C11,"")</f>
        <v/>
      </c>
      <c r="C9" s="83" t="str">
        <f>IF('4-Dépenses présentées'!D11&lt;&gt;"",'4-Dépenses présentées'!D11,"")</f>
        <v/>
      </c>
      <c r="D9" s="83" t="s">
        <v>140</v>
      </c>
      <c r="E9" s="83" t="str">
        <f>IF('4-Dépenses présentées'!E11&lt;&gt;"",'4-Dépenses présentées'!E11,"")</f>
        <v/>
      </c>
      <c r="F9" s="60">
        <f>'4-Dépenses présentées'!I11</f>
        <v>0</v>
      </c>
      <c r="G9" s="83" t="s">
        <v>160</v>
      </c>
      <c r="H9" s="47"/>
      <c r="I9" s="47"/>
      <c r="J9" s="83" t="s">
        <v>178</v>
      </c>
      <c r="K9" s="47"/>
      <c r="L9" s="47"/>
      <c r="M9" s="49"/>
    </row>
    <row r="10" spans="1:13" ht="45" customHeight="1" x14ac:dyDescent="0.25">
      <c r="A10" s="71">
        <v>5</v>
      </c>
      <c r="B10" s="105" t="str">
        <f>IF('4-Dépenses présentées'!C12&lt;&gt;"",'4-Dépenses présentées'!C12,"")</f>
        <v/>
      </c>
      <c r="C10" s="83" t="str">
        <f>IF('4-Dépenses présentées'!D12&lt;&gt;"",'4-Dépenses présentées'!D12,"")</f>
        <v/>
      </c>
      <c r="D10" s="83" t="s">
        <v>141</v>
      </c>
      <c r="E10" s="83" t="str">
        <f>IF('4-Dépenses présentées'!E12&lt;&gt;"",'4-Dépenses présentées'!E12,"")</f>
        <v/>
      </c>
      <c r="F10" s="60">
        <f>'4-Dépenses présentées'!I12</f>
        <v>0</v>
      </c>
      <c r="G10" s="83" t="s">
        <v>161</v>
      </c>
      <c r="H10" s="47"/>
      <c r="I10" s="47"/>
      <c r="J10" s="83" t="s">
        <v>179</v>
      </c>
      <c r="K10" s="47"/>
      <c r="L10" s="47"/>
      <c r="M10" s="49"/>
    </row>
    <row r="11" spans="1:13" ht="45" customHeight="1" x14ac:dyDescent="0.25">
      <c r="A11" s="71">
        <v>6</v>
      </c>
      <c r="B11" s="105" t="str">
        <f>IF('4-Dépenses présentées'!C13&lt;&gt;"",'4-Dépenses présentées'!C13,"")</f>
        <v/>
      </c>
      <c r="C11" s="83" t="str">
        <f>IF('4-Dépenses présentées'!D13&lt;&gt;"",'4-Dépenses présentées'!D13,"")</f>
        <v/>
      </c>
      <c r="D11" s="83" t="s">
        <v>142</v>
      </c>
      <c r="E11" s="83" t="str">
        <f>IF('4-Dépenses présentées'!E13&lt;&gt;"",'4-Dépenses présentées'!E13,"")</f>
        <v/>
      </c>
      <c r="F11" s="60">
        <f>'4-Dépenses présentées'!I13</f>
        <v>0</v>
      </c>
      <c r="G11" s="83" t="s">
        <v>162</v>
      </c>
      <c r="H11" s="47"/>
      <c r="I11" s="47"/>
      <c r="J11" s="83" t="s">
        <v>168</v>
      </c>
      <c r="K11" s="47"/>
      <c r="L11" s="47"/>
      <c r="M11" s="49"/>
    </row>
    <row r="12" spans="1:13" ht="45" customHeight="1" x14ac:dyDescent="0.25">
      <c r="A12" s="71">
        <v>7</v>
      </c>
      <c r="B12" s="105" t="str">
        <f>IF('4-Dépenses présentées'!C14&lt;&gt;"",'4-Dépenses présentées'!C14,"")</f>
        <v/>
      </c>
      <c r="C12" s="83" t="str">
        <f>IF('4-Dépenses présentées'!D14&lt;&gt;"",'4-Dépenses présentées'!D14,"")</f>
        <v/>
      </c>
      <c r="D12" s="83" t="s">
        <v>143</v>
      </c>
      <c r="E12" s="83" t="str">
        <f>IF('4-Dépenses présentées'!E14&lt;&gt;"",'4-Dépenses présentées'!E14,"")</f>
        <v/>
      </c>
      <c r="F12" s="60">
        <f>'4-Dépenses présentées'!I14</f>
        <v>0</v>
      </c>
      <c r="G12" s="83" t="s">
        <v>163</v>
      </c>
      <c r="H12" s="47"/>
      <c r="I12" s="47"/>
      <c r="J12" s="83" t="s">
        <v>180</v>
      </c>
      <c r="K12" s="47"/>
      <c r="L12" s="47"/>
      <c r="M12" s="49"/>
    </row>
    <row r="13" spans="1:13" ht="45" customHeight="1" x14ac:dyDescent="0.25">
      <c r="A13" s="71">
        <v>8</v>
      </c>
      <c r="B13" s="105" t="str">
        <f>IF('4-Dépenses présentées'!C15&lt;&gt;"",'4-Dépenses présentées'!C15,"")</f>
        <v/>
      </c>
      <c r="C13" s="83" t="str">
        <f>IF('4-Dépenses présentées'!D15&lt;&gt;"",'4-Dépenses présentées'!D15,"")</f>
        <v/>
      </c>
      <c r="D13" s="83" t="s">
        <v>144</v>
      </c>
      <c r="E13" s="83" t="str">
        <f>IF('4-Dépenses présentées'!E15&lt;&gt;"",'4-Dépenses présentées'!E15,"")</f>
        <v/>
      </c>
      <c r="F13" s="60">
        <f>'4-Dépenses présentées'!I15</f>
        <v>0</v>
      </c>
      <c r="G13" s="83" t="s">
        <v>164</v>
      </c>
      <c r="H13" s="47"/>
      <c r="I13" s="47"/>
      <c r="J13" s="83" t="s">
        <v>181</v>
      </c>
      <c r="K13" s="47"/>
      <c r="L13" s="47"/>
      <c r="M13" s="49"/>
    </row>
    <row r="14" spans="1:13" ht="45" customHeight="1" x14ac:dyDescent="0.25">
      <c r="A14" s="71">
        <v>9</v>
      </c>
      <c r="B14" s="105" t="str">
        <f>IF('4-Dépenses présentées'!C16&lt;&gt;"",'4-Dépenses présentées'!C16,"")</f>
        <v/>
      </c>
      <c r="C14" s="83" t="str">
        <f>IF('4-Dépenses présentées'!D16&lt;&gt;"",'4-Dépenses présentées'!D16,"")</f>
        <v/>
      </c>
      <c r="D14" s="83" t="s">
        <v>145</v>
      </c>
      <c r="E14" s="83" t="str">
        <f>IF('4-Dépenses présentées'!E16&lt;&gt;"",'4-Dépenses présentées'!E16,"")</f>
        <v/>
      </c>
      <c r="F14" s="60">
        <f>'4-Dépenses présentées'!I16</f>
        <v>0</v>
      </c>
      <c r="G14" s="83" t="s">
        <v>165</v>
      </c>
      <c r="H14" s="47"/>
      <c r="I14" s="47"/>
      <c r="J14" s="83" t="s">
        <v>182</v>
      </c>
      <c r="K14" s="47"/>
      <c r="L14" s="47"/>
      <c r="M14" s="47"/>
    </row>
    <row r="15" spans="1:13" ht="45" customHeight="1" x14ac:dyDescent="0.25">
      <c r="A15" s="71">
        <v>10</v>
      </c>
      <c r="B15" s="105" t="str">
        <f>IF('4-Dépenses présentées'!C17&lt;&gt;"",'4-Dépenses présentées'!C17,"")</f>
        <v/>
      </c>
      <c r="C15" s="83" t="str">
        <f>IF('4-Dépenses présentées'!D17&lt;&gt;"",'4-Dépenses présentées'!D17,"")</f>
        <v/>
      </c>
      <c r="D15" s="83" t="s">
        <v>146</v>
      </c>
      <c r="E15" s="83" t="str">
        <f>IF('4-Dépenses présentées'!E17&lt;&gt;"",'4-Dépenses présentées'!E17,"")</f>
        <v/>
      </c>
      <c r="F15" s="60">
        <f>'4-Dépenses présentées'!I17</f>
        <v>0</v>
      </c>
      <c r="G15" s="83" t="s">
        <v>166</v>
      </c>
      <c r="H15" s="47"/>
      <c r="I15" s="47"/>
      <c r="J15" s="83" t="s">
        <v>183</v>
      </c>
      <c r="K15" s="47"/>
      <c r="L15" s="47"/>
      <c r="M15" s="49"/>
    </row>
    <row r="16" spans="1:13" ht="45" customHeight="1" x14ac:dyDescent="0.25">
      <c r="A16" s="71">
        <v>11</v>
      </c>
      <c r="B16" s="105" t="str">
        <f>IF('4-Dépenses présentées'!C18&lt;&gt;"",'4-Dépenses présentées'!C18,"")</f>
        <v/>
      </c>
      <c r="C16" s="83" t="str">
        <f>IF('4-Dépenses présentées'!D18&lt;&gt;"",'4-Dépenses présentées'!D18,"")</f>
        <v/>
      </c>
      <c r="D16" s="83" t="s">
        <v>147</v>
      </c>
      <c r="E16" s="83" t="str">
        <f>IF('4-Dépenses présentées'!E18&lt;&gt;"",'4-Dépenses présentées'!E18,"")</f>
        <v/>
      </c>
      <c r="F16" s="60">
        <f>'4-Dépenses présentées'!I18</f>
        <v>0</v>
      </c>
      <c r="G16" s="83" t="s">
        <v>167</v>
      </c>
      <c r="H16" s="47"/>
      <c r="I16" s="47"/>
      <c r="J16" s="83" t="s">
        <v>184</v>
      </c>
      <c r="K16" s="47"/>
      <c r="L16" s="47"/>
      <c r="M16" s="49"/>
    </row>
    <row r="17" spans="1:13" ht="45" customHeight="1" x14ac:dyDescent="0.25">
      <c r="A17" s="71">
        <v>12</v>
      </c>
      <c r="B17" s="105" t="str">
        <f>IF('4-Dépenses présentées'!C19&lt;&gt;"",'4-Dépenses présentées'!C19,"")</f>
        <v/>
      </c>
      <c r="C17" s="83" t="str">
        <f>IF('4-Dépenses présentées'!D19&lt;&gt;"",'4-Dépenses présentées'!D19,"")</f>
        <v/>
      </c>
      <c r="D17" s="83" t="s">
        <v>148</v>
      </c>
      <c r="E17" s="83" t="str">
        <f>IF('4-Dépenses présentées'!E19&lt;&gt;"",'4-Dépenses présentées'!E19,"")</f>
        <v/>
      </c>
      <c r="F17" s="60">
        <f>'4-Dépenses présentées'!I19</f>
        <v>0</v>
      </c>
      <c r="G17" s="83" t="s">
        <v>169</v>
      </c>
      <c r="H17" s="47"/>
      <c r="I17" s="47"/>
      <c r="J17" s="83" t="s">
        <v>185</v>
      </c>
      <c r="K17" s="47"/>
      <c r="L17" s="47"/>
      <c r="M17" s="49"/>
    </row>
    <row r="18" spans="1:13" ht="45" customHeight="1" x14ac:dyDescent="0.25">
      <c r="A18" s="71">
        <v>13</v>
      </c>
      <c r="B18" s="105" t="str">
        <f>IF('4-Dépenses présentées'!C20&lt;&gt;"",'4-Dépenses présentées'!C20,"")</f>
        <v/>
      </c>
      <c r="C18" s="83" t="str">
        <f>IF('4-Dépenses présentées'!D20&lt;&gt;"",'4-Dépenses présentées'!D20,"")</f>
        <v/>
      </c>
      <c r="D18" s="83" t="s">
        <v>149</v>
      </c>
      <c r="E18" s="83" t="str">
        <f>IF('4-Dépenses présentées'!E20&lt;&gt;"",'4-Dépenses présentées'!E20,"")</f>
        <v/>
      </c>
      <c r="F18" s="60">
        <f>'4-Dépenses présentées'!I20</f>
        <v>0</v>
      </c>
      <c r="G18" s="83" t="s">
        <v>170</v>
      </c>
      <c r="H18" s="47"/>
      <c r="I18" s="47"/>
      <c r="J18" s="83" t="s">
        <v>186</v>
      </c>
      <c r="K18" s="47"/>
      <c r="L18" s="47"/>
      <c r="M18" s="49"/>
    </row>
    <row r="19" spans="1:13" ht="45" customHeight="1" x14ac:dyDescent="0.25">
      <c r="A19" s="71">
        <v>14</v>
      </c>
      <c r="B19" s="105" t="str">
        <f>IF('4-Dépenses présentées'!C21&lt;&gt;"",'4-Dépenses présentées'!C21,"")</f>
        <v/>
      </c>
      <c r="C19" s="83" t="str">
        <f>IF('4-Dépenses présentées'!D21&lt;&gt;"",'4-Dépenses présentées'!D21,"")</f>
        <v/>
      </c>
      <c r="D19" s="83" t="s">
        <v>150</v>
      </c>
      <c r="E19" s="83" t="str">
        <f>IF('4-Dépenses présentées'!E21&lt;&gt;"",'4-Dépenses présentées'!E21,"")</f>
        <v/>
      </c>
      <c r="F19" s="60">
        <f>'4-Dépenses présentées'!I21</f>
        <v>0</v>
      </c>
      <c r="G19" s="83" t="s">
        <v>171</v>
      </c>
      <c r="H19" s="47"/>
      <c r="I19" s="47"/>
      <c r="J19" s="83" t="s">
        <v>187</v>
      </c>
      <c r="K19" s="47"/>
      <c r="L19" s="47"/>
      <c r="M19" s="49"/>
    </row>
    <row r="20" spans="1:13" ht="45" customHeight="1" x14ac:dyDescent="0.25">
      <c r="A20" s="71">
        <v>15</v>
      </c>
      <c r="B20" s="105" t="str">
        <f>IF('4-Dépenses présentées'!C22&lt;&gt;"",'4-Dépenses présentées'!C22,"")</f>
        <v/>
      </c>
      <c r="C20" s="83" t="str">
        <f>IF('4-Dépenses présentées'!D22&lt;&gt;"",'4-Dépenses présentées'!D22,"")</f>
        <v/>
      </c>
      <c r="D20" s="83" t="s">
        <v>151</v>
      </c>
      <c r="E20" s="83" t="str">
        <f>IF('4-Dépenses présentées'!E22&lt;&gt;"",'4-Dépenses présentées'!E22,"")</f>
        <v/>
      </c>
      <c r="F20" s="60">
        <f>'4-Dépenses présentées'!I22</f>
        <v>0</v>
      </c>
      <c r="G20" s="83" t="s">
        <v>172</v>
      </c>
      <c r="H20" s="47"/>
      <c r="I20" s="47"/>
      <c r="J20" s="83" t="s">
        <v>188</v>
      </c>
      <c r="K20" s="47"/>
      <c r="L20" s="47"/>
      <c r="M20" s="49"/>
    </row>
    <row r="21" spans="1:13" ht="45" customHeight="1" x14ac:dyDescent="0.25">
      <c r="A21" s="71">
        <v>16</v>
      </c>
      <c r="B21" s="105" t="str">
        <f>IF('4-Dépenses présentées'!C23&lt;&gt;"",'4-Dépenses présentées'!C23,"")</f>
        <v/>
      </c>
      <c r="C21" s="83" t="str">
        <f>IF('4-Dépenses présentées'!D23&lt;&gt;"",'4-Dépenses présentées'!D23,"")</f>
        <v/>
      </c>
      <c r="D21" s="83" t="s">
        <v>152</v>
      </c>
      <c r="E21" s="83" t="str">
        <f>IF('4-Dépenses présentées'!E23&lt;&gt;"",'4-Dépenses présentées'!E23,"")</f>
        <v/>
      </c>
      <c r="F21" s="60">
        <f>'4-Dépenses présentées'!I23</f>
        <v>0</v>
      </c>
      <c r="G21" s="83" t="s">
        <v>173</v>
      </c>
      <c r="H21" s="47"/>
      <c r="I21" s="47"/>
      <c r="J21" s="83" t="s">
        <v>189</v>
      </c>
      <c r="K21" s="47"/>
      <c r="L21" s="47"/>
      <c r="M21" s="49"/>
    </row>
    <row r="22" spans="1:13" ht="45" customHeight="1" x14ac:dyDescent="0.25">
      <c r="A22" s="71">
        <v>17</v>
      </c>
      <c r="B22" s="105" t="str">
        <f>IF('4-Dépenses présentées'!C24&lt;&gt;"",'4-Dépenses présentées'!C24,"")</f>
        <v/>
      </c>
      <c r="C22" s="83" t="str">
        <f>IF('4-Dépenses présentées'!D24&lt;&gt;"",'4-Dépenses présentées'!D24,"")</f>
        <v/>
      </c>
      <c r="D22" s="83" t="s">
        <v>153</v>
      </c>
      <c r="E22" s="83" t="str">
        <f>IF('4-Dépenses présentées'!E24&lt;&gt;"",'4-Dépenses présentées'!E24,"")</f>
        <v/>
      </c>
      <c r="F22" s="60">
        <f>'4-Dépenses présentées'!I24</f>
        <v>0</v>
      </c>
      <c r="G22" s="83" t="s">
        <v>174</v>
      </c>
      <c r="H22" s="47"/>
      <c r="I22" s="47"/>
      <c r="J22" s="83" t="s">
        <v>190</v>
      </c>
      <c r="K22" s="47"/>
      <c r="L22" s="47"/>
      <c r="M22" s="49"/>
    </row>
    <row r="23" spans="1:13" ht="45" customHeight="1" x14ac:dyDescent="0.25">
      <c r="A23" s="71">
        <v>18</v>
      </c>
      <c r="B23" s="105" t="str">
        <f>IF('4-Dépenses présentées'!C25&lt;&gt;"",'4-Dépenses présentées'!C25,"")</f>
        <v/>
      </c>
      <c r="C23" s="83" t="str">
        <f>IF('4-Dépenses présentées'!D25&lt;&gt;"",'4-Dépenses présentées'!D25,"")</f>
        <v/>
      </c>
      <c r="D23" s="83" t="s">
        <v>154</v>
      </c>
      <c r="E23" s="83" t="str">
        <f>IF('4-Dépenses présentées'!E25&lt;&gt;"",'4-Dépenses présentées'!E25,"")</f>
        <v/>
      </c>
      <c r="F23" s="60">
        <f>'4-Dépenses présentées'!I25</f>
        <v>0</v>
      </c>
      <c r="G23" s="83" t="s">
        <v>175</v>
      </c>
      <c r="H23" s="47"/>
      <c r="I23" s="47"/>
      <c r="J23" s="83" t="s">
        <v>191</v>
      </c>
      <c r="K23" s="47"/>
      <c r="L23" s="47"/>
      <c r="M23" s="49"/>
    </row>
    <row r="24" spans="1:13" ht="45" customHeight="1" x14ac:dyDescent="0.25">
      <c r="A24" s="71">
        <v>19</v>
      </c>
      <c r="B24" s="105" t="str">
        <f>IF('4-Dépenses présentées'!C26&lt;&gt;"",'4-Dépenses présentées'!C26,"")</f>
        <v/>
      </c>
      <c r="C24" s="83" t="str">
        <f>IF('4-Dépenses présentées'!D26&lt;&gt;"",'4-Dépenses présentées'!D26,"")</f>
        <v/>
      </c>
      <c r="D24" s="83" t="s">
        <v>155</v>
      </c>
      <c r="E24" s="83" t="str">
        <f>IF('4-Dépenses présentées'!E26&lt;&gt;"",'4-Dépenses présentées'!E26,"")</f>
        <v/>
      </c>
      <c r="F24" s="60">
        <f>'4-Dépenses présentées'!I26</f>
        <v>0</v>
      </c>
      <c r="G24" s="83" t="s">
        <v>176</v>
      </c>
      <c r="H24" s="47"/>
      <c r="I24" s="47"/>
      <c r="J24" s="83" t="s">
        <v>192</v>
      </c>
      <c r="K24" s="47"/>
      <c r="L24" s="47"/>
      <c r="M24" s="49"/>
    </row>
    <row r="25" spans="1:13" ht="45" customHeight="1" x14ac:dyDescent="0.25">
      <c r="A25" s="71">
        <v>20</v>
      </c>
      <c r="B25" s="105" t="str">
        <f>IF('4-Dépenses présentées'!C27&lt;&gt;"",'4-Dépenses présentées'!C27,"")</f>
        <v/>
      </c>
      <c r="C25" s="83" t="str">
        <f>IF('4-Dépenses présentées'!D27&lt;&gt;"",'4-Dépenses présentées'!D27,"")</f>
        <v/>
      </c>
      <c r="D25" s="83" t="s">
        <v>156</v>
      </c>
      <c r="E25" s="83" t="str">
        <f>IF('4-Dépenses présentées'!E27&lt;&gt;"",'4-Dépenses présentées'!E27,"")</f>
        <v/>
      </c>
      <c r="F25" s="60">
        <f>'4-Dépenses présentées'!I27</f>
        <v>0</v>
      </c>
      <c r="G25" s="83" t="s">
        <v>157</v>
      </c>
      <c r="H25" s="47"/>
      <c r="I25" s="47"/>
      <c r="J25" s="83" t="s">
        <v>158</v>
      </c>
      <c r="K25" s="47"/>
      <c r="L25" s="47"/>
      <c r="M25" s="49"/>
    </row>
  </sheetData>
  <sheetProtection algorithmName="SHA-512" hashValue="MkOpjfKiAb7h+uOaKCQdCuthaJCyFx07Crk74+JE1f9O58DE2ltZSE7hJW5wfhdh6Yk31W4y4G53kxFrvHWl1w==" saltValue="MpebxJTWUBA8B17He+4gmA==" spinCount="100000" sheet="1" formatRows="0"/>
  <mergeCells count="12">
    <mergeCell ref="M4:M5"/>
    <mergeCell ref="A1:C1"/>
    <mergeCell ref="A2:C2"/>
    <mergeCell ref="A3:M3"/>
    <mergeCell ref="A4:A5"/>
    <mergeCell ref="C4:C5"/>
    <mergeCell ref="D4:F4"/>
    <mergeCell ref="G4:I4"/>
    <mergeCell ref="J4:L4"/>
    <mergeCell ref="D1:M1"/>
    <mergeCell ref="D2:M2"/>
    <mergeCell ref="B4:B5"/>
  </mergeCells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2CA0CD-A904-4AFD-9F84-85748393FEDD}">
  <dimension ref="A1:H6"/>
  <sheetViews>
    <sheetView zoomScale="90" zoomScaleNormal="90" workbookViewId="0">
      <selection activeCell="A2" sqref="A2:A6"/>
    </sheetView>
  </sheetViews>
  <sheetFormatPr baseColWidth="10" defaultRowHeight="15" x14ac:dyDescent="0.25"/>
  <cols>
    <col min="1" max="1" width="47.140625" customWidth="1"/>
    <col min="2" max="2" width="13.42578125" customWidth="1"/>
    <col min="3" max="3" width="28" customWidth="1"/>
    <col min="4" max="4" width="16.28515625" customWidth="1"/>
    <col min="7" max="7" width="19.85546875" customWidth="1"/>
    <col min="8" max="8" width="16.7109375" customWidth="1"/>
  </cols>
  <sheetData>
    <row r="1" spans="1:8" ht="45" x14ac:dyDescent="0.25">
      <c r="A1" s="2" t="s">
        <v>92</v>
      </c>
      <c r="B1" s="2" t="s">
        <v>90</v>
      </c>
      <c r="C1" s="2" t="s">
        <v>89</v>
      </c>
      <c r="D1" s="2" t="s">
        <v>48</v>
      </c>
      <c r="E1" s="2" t="s">
        <v>49</v>
      </c>
      <c r="F1" s="2" t="s">
        <v>50</v>
      </c>
      <c r="G1" s="2" t="s">
        <v>91</v>
      </c>
      <c r="H1" s="2" t="s">
        <v>51</v>
      </c>
    </row>
    <row r="2" spans="1:8" ht="41.25" customHeight="1" x14ac:dyDescent="0.25">
      <c r="A2" s="180"/>
      <c r="B2" s="13">
        <v>1</v>
      </c>
      <c r="C2" s="45"/>
      <c r="D2" s="50"/>
      <c r="E2" s="51"/>
      <c r="F2" s="52"/>
      <c r="G2" s="50"/>
      <c r="H2" s="53"/>
    </row>
    <row r="3" spans="1:8" ht="41.25" customHeight="1" x14ac:dyDescent="0.25">
      <c r="A3" s="181"/>
      <c r="B3" s="13">
        <v>2</v>
      </c>
      <c r="C3" s="45"/>
      <c r="D3" s="50"/>
      <c r="E3" s="51"/>
      <c r="F3" s="52"/>
      <c r="G3" s="50"/>
      <c r="H3" s="53"/>
    </row>
    <row r="4" spans="1:8" ht="41.25" customHeight="1" x14ac:dyDescent="0.25">
      <c r="A4" s="181"/>
      <c r="B4" s="13">
        <v>3</v>
      </c>
      <c r="C4" s="45"/>
      <c r="D4" s="50"/>
      <c r="E4" s="51"/>
      <c r="F4" s="52"/>
      <c r="G4" s="50"/>
      <c r="H4" s="53"/>
    </row>
    <row r="5" spans="1:8" ht="41.25" customHeight="1" x14ac:dyDescent="0.25">
      <c r="A5" s="181"/>
      <c r="B5" s="13">
        <v>4</v>
      </c>
      <c r="C5" s="45"/>
      <c r="D5" s="50"/>
      <c r="E5" s="51"/>
      <c r="F5" s="52"/>
      <c r="G5" s="50"/>
      <c r="H5" s="53"/>
    </row>
    <row r="6" spans="1:8" ht="41.25" customHeight="1" x14ac:dyDescent="0.25">
      <c r="A6" s="182"/>
      <c r="B6" s="13">
        <v>5</v>
      </c>
      <c r="C6" s="45"/>
      <c r="D6" s="50"/>
      <c r="E6" s="51"/>
      <c r="F6" s="52"/>
      <c r="G6" s="50"/>
      <c r="H6" s="53"/>
    </row>
  </sheetData>
  <sheetProtection password="E827" sheet="1" objects="1" scenarios="1" formatRows="0"/>
  <mergeCells count="1">
    <mergeCell ref="A2:A6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E939D34-5525-4D8C-B28E-7C4351AE7D20}">
          <x14:formula1>
            <xm:f>listes!$A$1:$A$2</xm:f>
          </x14:formula1>
          <xm:sqref>A2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F18128-0EBC-4A45-A4B5-7502DA6348EF}">
  <dimension ref="A1:C10"/>
  <sheetViews>
    <sheetView zoomScale="90" zoomScaleNormal="90" workbookViewId="0">
      <pane ySplit="4" topLeftCell="A5" activePane="bottomLeft" state="frozen"/>
      <selection pane="bottomLeft" activeCell="B5" sqref="B5"/>
    </sheetView>
  </sheetViews>
  <sheetFormatPr baseColWidth="10" defaultColWidth="11.42578125" defaultRowHeight="15" x14ac:dyDescent="0.25"/>
  <cols>
    <col min="1" max="1" width="56.5703125" style="74" customWidth="1"/>
    <col min="2" max="2" width="41" style="74" customWidth="1"/>
    <col min="3" max="3" width="96.85546875" style="74" customWidth="1"/>
    <col min="4" max="16384" width="11.42578125" style="74"/>
  </cols>
  <sheetData>
    <row r="1" spans="1:3" ht="15.75" x14ac:dyDescent="0.25">
      <c r="A1" s="69" t="s">
        <v>12</v>
      </c>
      <c r="B1" s="183">
        <f>'1-Infos demandeur'!B1</f>
        <v>0</v>
      </c>
      <c r="C1" s="183"/>
    </row>
    <row r="2" spans="1:3" ht="15.75" x14ac:dyDescent="0.25">
      <c r="A2" s="69" t="s">
        <v>14</v>
      </c>
      <c r="B2" s="183">
        <f>'1-Infos demandeur'!B2</f>
        <v>0</v>
      </c>
      <c r="C2" s="183"/>
    </row>
    <row r="4" spans="1:3" ht="45.75" customHeight="1" x14ac:dyDescent="0.25">
      <c r="A4" s="69" t="s">
        <v>11</v>
      </c>
      <c r="B4" s="69" t="s">
        <v>223</v>
      </c>
      <c r="C4" s="69" t="s">
        <v>25</v>
      </c>
    </row>
    <row r="5" spans="1:3" ht="61.5" customHeight="1" x14ac:dyDescent="0.25">
      <c r="A5" s="81" t="s">
        <v>257</v>
      </c>
      <c r="B5" s="75"/>
      <c r="C5" s="54"/>
    </row>
    <row r="6" spans="1:3" ht="61.5" customHeight="1" x14ac:dyDescent="0.25">
      <c r="A6" s="121" t="s">
        <v>258</v>
      </c>
      <c r="B6" s="75"/>
      <c r="C6" s="54"/>
    </row>
    <row r="7" spans="1:3" ht="61.5" customHeight="1" x14ac:dyDescent="0.25">
      <c r="A7" s="121" t="s">
        <v>259</v>
      </c>
      <c r="B7" s="75"/>
      <c r="C7" s="54"/>
    </row>
    <row r="8" spans="1:3" ht="61.5" customHeight="1" x14ac:dyDescent="0.25">
      <c r="A8" s="121" t="s">
        <v>260</v>
      </c>
      <c r="B8" s="75"/>
      <c r="C8" s="54"/>
    </row>
    <row r="9" spans="1:3" ht="61.5" customHeight="1" x14ac:dyDescent="0.25">
      <c r="A9" s="121" t="s">
        <v>261</v>
      </c>
      <c r="B9" s="75"/>
      <c r="C9" s="54"/>
    </row>
    <row r="10" spans="1:3" ht="61.5" customHeight="1" x14ac:dyDescent="0.25">
      <c r="A10" s="121" t="s">
        <v>262</v>
      </c>
      <c r="B10" s="75"/>
      <c r="C10" s="54"/>
    </row>
  </sheetData>
  <sheetProtection password="E827" sheet="1" formatRows="0"/>
  <mergeCells count="2">
    <mergeCell ref="B1:C1"/>
    <mergeCell ref="B2:C2"/>
  </mergeCell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D54854E4-D24F-44AC-A884-4154C1D26539}">
          <x14:formula1>
            <xm:f>listes!$A$1:$A$2</xm:f>
          </x14:formula1>
          <xm:sqref>B8:B10 B5:B6</xm:sqref>
        </x14:dataValidation>
        <x14:dataValidation type="list" allowBlank="1" showInputMessage="1" showErrorMessage="1" xr:uid="{881F9A0A-8C83-4324-97EA-509CBAC9C130}">
          <x14:formula1>
            <xm:f>listes!$A$15:$A$17</xm:f>
          </x14:formula1>
          <xm:sqref>B7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3</vt:i4>
      </vt:variant>
    </vt:vector>
  </HeadingPairs>
  <TitlesOfParts>
    <vt:vector size="13" baseType="lpstr">
      <vt:lpstr>listes</vt:lpstr>
      <vt:lpstr>Mode d'emploi</vt:lpstr>
      <vt:lpstr>1-Infos demandeur</vt:lpstr>
      <vt:lpstr>2-Groupe</vt:lpstr>
      <vt:lpstr>3-Partenaires</vt:lpstr>
      <vt:lpstr>4-Dépenses présentées</vt:lpstr>
      <vt:lpstr>5-Devis comparatifs</vt:lpstr>
      <vt:lpstr>6-Emprunts</vt:lpstr>
      <vt:lpstr>7-Critères de sélection</vt:lpstr>
      <vt:lpstr>8-Plan d'entreprise</vt:lpstr>
      <vt:lpstr>Nmoins1</vt:lpstr>
      <vt:lpstr>Nmoins2</vt:lpstr>
      <vt:lpstr>Nmoins3</vt:lpstr>
    </vt:vector>
  </TitlesOfParts>
  <Company>La R?gion Occitanie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Quidet_c</dc:creator>
  <cp:lastModifiedBy>Quidet_c</cp:lastModifiedBy>
  <dcterms:created xsi:type="dcterms:W3CDTF">2022-07-11T16:15:46Z</dcterms:created>
  <dcterms:modified xsi:type="dcterms:W3CDTF">2024-02-20T11:28:10Z</dcterms:modified>
</cp:coreProperties>
</file>